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letterland.sharepoint.com/sites/staff_team/Shared Documents/customer-service/2022-order-forms/"/>
    </mc:Choice>
  </mc:AlternateContent>
  <xr:revisionPtr revIDLastSave="411" documentId="8_{36CD9E79-FC85-4E45-9C39-725D6E4DBA19}" xr6:coauthVersionLast="47" xr6:coauthVersionMax="47" xr10:uidLastSave="{60FCF277-995F-470C-95F4-5DEDF2D3A680}"/>
  <bookViews>
    <workbookView xWindow="15800" yWindow="2010" windowWidth="22190" windowHeight="18780" xr2:uid="{D0771178-B6FC-4AA7-BF3B-E57703DC35EF}"/>
  </bookViews>
  <sheets>
    <sheet name="Quote_US" sheetId="2" r:id="rId1"/>
  </sheets>
  <definedNames>
    <definedName name="cell_ac">Quote_US!$B$4</definedName>
    <definedName name="cell_acnumber">Quote_US!$B$5</definedName>
    <definedName name="cell_addr1">Quote_US!$A$2</definedName>
    <definedName name="cell_addr2">Quote_US!$A$3</definedName>
    <definedName name="cell_contactname">Quote_US!$E$10</definedName>
    <definedName name="cell_del1">Quote_US!$E$4</definedName>
    <definedName name="cell_del2">Quote_US!$E$5</definedName>
    <definedName name="cell_del3">Quote_US!$E$6</definedName>
    <definedName name="cell_del4">Quote_US!$E$7</definedName>
    <definedName name="cell_delmethod">Quote_US!$E$10</definedName>
    <definedName name="cell_disc">Quote_US!#REF!</definedName>
    <definedName name="cell_doctype">Quote_US!#REF!</definedName>
    <definedName name="cell_edisc">Quote_US!#REF!</definedName>
    <definedName name="cell_email">Quote_US!$E$8</definedName>
    <definedName name="cell_formdate">Quote_US!#REF!</definedName>
    <definedName name="cell_grandtotal">Quote_US!$I$13</definedName>
    <definedName name="cell_grandtotal_footer">Quote_US!#REF!</definedName>
    <definedName name="cell_instructions1">Quote_US!$B$8</definedName>
    <definedName name="cell_instructions2">Quote_US!$B$9</definedName>
    <definedName name="cell_orderdate">Quote_US!$B$7</definedName>
    <definedName name="cell_orderref">Quote_US!$B$6</definedName>
    <definedName name="cell_ordertotal">Quote_US!$I$10</definedName>
    <definedName name="cell_ordertotal_footer">Quote_US!#REF!</definedName>
    <definedName name="cell_shippingrate">Quote_US!#REF!</definedName>
    <definedName name="cell_ShippingTotal">Quote_US!$I$11</definedName>
    <definedName name="cell_taxrate">Quote_US!$E$11</definedName>
    <definedName name="cell_tdisc">Quote_US!#REF!</definedName>
    <definedName name="cell_tel">Quote_US!$E$9</definedName>
    <definedName name="cell_title">Quote_US!#REF!</definedName>
    <definedName name="cell_totaldisc">Quote_US!$I$9</definedName>
    <definedName name="cell_VAT">Quote_US!#REF!</definedName>
    <definedName name="cell_VATtotal">Quote_US!$I$12</definedName>
    <definedName name="cell_VATtotal_footer">Quote_US!#REF!</definedName>
    <definedName name="OrderSummary">Quote_US!#REF!</definedName>
    <definedName name="_xlnm.Print_Area" localSheetId="0">Quote_US!$A$1:$I$210</definedName>
    <definedName name="_xlnm.Print_Titles" localSheetId="0">Quote_US!$15:$15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7" i="2" l="1"/>
  <c r="N198" i="2"/>
  <c r="N199" i="2"/>
  <c r="N200" i="2"/>
  <c r="N201" i="2"/>
  <c r="N202" i="2"/>
  <c r="G197" i="2"/>
  <c r="I197" i="2" s="1"/>
  <c r="G198" i="2"/>
  <c r="I198" i="2" s="1"/>
  <c r="G199" i="2"/>
  <c r="H199" i="2" s="1"/>
  <c r="G200" i="2"/>
  <c r="I200" i="2" s="1"/>
  <c r="G201" i="2"/>
  <c r="H201" i="2" s="1"/>
  <c r="G202" i="2"/>
  <c r="H202" i="2" s="1"/>
  <c r="G203" i="2"/>
  <c r="I203" i="2" s="1"/>
  <c r="G171" i="2"/>
  <c r="I171" i="2" s="1"/>
  <c r="G172" i="2"/>
  <c r="H172" i="2" s="1"/>
  <c r="G173" i="2"/>
  <c r="I173" i="2" s="1"/>
  <c r="G174" i="2"/>
  <c r="H174" i="2" s="1"/>
  <c r="G161" i="2"/>
  <c r="I161" i="2" s="1"/>
  <c r="G162" i="2"/>
  <c r="H162" i="2" s="1"/>
  <c r="G163" i="2"/>
  <c r="I163" i="2" s="1"/>
  <c r="N184" i="2"/>
  <c r="N185" i="2"/>
  <c r="N186" i="2"/>
  <c r="G184" i="2"/>
  <c r="H184" i="2" s="1"/>
  <c r="G185" i="2"/>
  <c r="H185" i="2" s="1"/>
  <c r="G186" i="2"/>
  <c r="H186" i="2" s="1"/>
  <c r="N172" i="2"/>
  <c r="N171" i="2"/>
  <c r="N170" i="2"/>
  <c r="G170" i="2"/>
  <c r="L170" i="2" s="1"/>
  <c r="N92" i="2"/>
  <c r="G92" i="2"/>
  <c r="H92" i="2" s="1"/>
  <c r="N79" i="2"/>
  <c r="G79" i="2"/>
  <c r="I79" i="2" s="1"/>
  <c r="N63" i="2"/>
  <c r="G63" i="2"/>
  <c r="H63" i="2" s="1"/>
  <c r="N45" i="2"/>
  <c r="G45" i="2"/>
  <c r="N31" i="2"/>
  <c r="G31" i="2"/>
  <c r="H163" i="2" l="1"/>
  <c r="H171" i="2"/>
  <c r="H161" i="2"/>
  <c r="H173" i="2"/>
  <c r="H198" i="2"/>
  <c r="H197" i="2"/>
  <c r="H203" i="2"/>
  <c r="I199" i="2"/>
  <c r="I162" i="2"/>
  <c r="I172" i="2"/>
  <c r="I202" i="2"/>
  <c r="H200" i="2"/>
  <c r="L172" i="2"/>
  <c r="I174" i="2"/>
  <c r="I201" i="2"/>
  <c r="I45" i="2"/>
  <c r="L186" i="2"/>
  <c r="L185" i="2"/>
  <c r="L184" i="2"/>
  <c r="L171" i="2"/>
  <c r="L45" i="2"/>
  <c r="I186" i="2"/>
  <c r="I185" i="2"/>
  <c r="I184" i="2"/>
  <c r="H170" i="2"/>
  <c r="I170" i="2"/>
  <c r="L31" i="2"/>
  <c r="L63" i="2"/>
  <c r="L79" i="2"/>
  <c r="I92" i="2"/>
  <c r="H79" i="2"/>
  <c r="I63" i="2"/>
  <c r="H45" i="2"/>
  <c r="H31" i="2"/>
  <c r="I31" i="2" s="1"/>
  <c r="L142" i="2" l="1"/>
  <c r="N142" i="2"/>
  <c r="G142" i="2"/>
  <c r="I142" i="2" s="1"/>
  <c r="G123" i="2"/>
  <c r="H123" i="2" s="1"/>
  <c r="G124" i="2"/>
  <c r="I124" i="2" s="1"/>
  <c r="G125" i="2"/>
  <c r="I125" i="2" s="1"/>
  <c r="G126" i="2"/>
  <c r="I126" i="2" s="1"/>
  <c r="G127" i="2"/>
  <c r="H127" i="2" s="1"/>
  <c r="N123" i="2"/>
  <c r="N124" i="2"/>
  <c r="N125" i="2"/>
  <c r="N126" i="2"/>
  <c r="N127" i="2"/>
  <c r="G110" i="2"/>
  <c r="H110" i="2" s="1"/>
  <c r="G111" i="2"/>
  <c r="H111" i="2" s="1"/>
  <c r="G112" i="2"/>
  <c r="I112" i="2" s="1"/>
  <c r="G113" i="2"/>
  <c r="L113" i="2" s="1"/>
  <c r="G114" i="2"/>
  <c r="H114" i="2" s="1"/>
  <c r="G115" i="2"/>
  <c r="L115" i="2" s="1"/>
  <c r="G116" i="2"/>
  <c r="H116" i="2" s="1"/>
  <c r="G117" i="2"/>
  <c r="L117" i="2" s="1"/>
  <c r="G118" i="2"/>
  <c r="H118" i="2" s="1"/>
  <c r="G119" i="2"/>
  <c r="H119" i="2" s="1"/>
  <c r="G120" i="2"/>
  <c r="H120" i="2" s="1"/>
  <c r="G121" i="2"/>
  <c r="I121" i="2" s="1"/>
  <c r="G122" i="2"/>
  <c r="L122" i="2" s="1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H142" i="2" l="1"/>
  <c r="L123" i="2"/>
  <c r="L118" i="2"/>
  <c r="I119" i="2"/>
  <c r="L127" i="2"/>
  <c r="L124" i="2"/>
  <c r="L119" i="2"/>
  <c r="H125" i="2"/>
  <c r="I122" i="2"/>
  <c r="I123" i="2"/>
  <c r="L125" i="2"/>
  <c r="I118" i="2"/>
  <c r="I115" i="2"/>
  <c r="I114" i="2"/>
  <c r="H122" i="2"/>
  <c r="H126" i="2"/>
  <c r="L114" i="2"/>
  <c r="L126" i="2"/>
  <c r="H112" i="2"/>
  <c r="H113" i="2"/>
  <c r="L112" i="2"/>
  <c r="I113" i="2"/>
  <c r="L110" i="2"/>
  <c r="I110" i="2"/>
  <c r="L111" i="2"/>
  <c r="I111" i="2"/>
  <c r="I127" i="2"/>
  <c r="H124" i="2"/>
  <c r="H115" i="2"/>
  <c r="I117" i="2"/>
  <c r="H121" i="2"/>
  <c r="L121" i="2"/>
  <c r="L120" i="2"/>
  <c r="I120" i="2"/>
  <c r="H117" i="2"/>
  <c r="L116" i="2"/>
  <c r="I116" i="2"/>
  <c r="N144" i="2" l="1"/>
  <c r="N145" i="2"/>
  <c r="G188" i="2"/>
  <c r="H188" i="2" s="1"/>
  <c r="N188" i="2"/>
  <c r="G189" i="2"/>
  <c r="H189" i="2" s="1"/>
  <c r="N189" i="2"/>
  <c r="G190" i="2"/>
  <c r="H190" i="2" s="1"/>
  <c r="N190" i="2"/>
  <c r="G191" i="2"/>
  <c r="I191" i="2" s="1"/>
  <c r="N191" i="2"/>
  <c r="G192" i="2"/>
  <c r="I192" i="2" s="1"/>
  <c r="N192" i="2"/>
  <c r="G193" i="2"/>
  <c r="L193" i="2" s="1"/>
  <c r="N193" i="2"/>
  <c r="N53" i="2"/>
  <c r="G53" i="2"/>
  <c r="L53" i="2" s="1"/>
  <c r="N69" i="2"/>
  <c r="G69" i="2"/>
  <c r="L69" i="2" s="1"/>
  <c r="N85" i="2"/>
  <c r="G85" i="2"/>
  <c r="L85" i="2" s="1"/>
  <c r="N93" i="2"/>
  <c r="G93" i="2"/>
  <c r="L93" i="2" s="1"/>
  <c r="G144" i="2"/>
  <c r="H144" i="2" s="1"/>
  <c r="G145" i="2"/>
  <c r="H145" i="2" s="1"/>
  <c r="N148" i="2"/>
  <c r="G148" i="2"/>
  <c r="H148" i="2" s="1"/>
  <c r="H191" i="2" l="1"/>
  <c r="I193" i="2"/>
  <c r="H193" i="2"/>
  <c r="I190" i="2"/>
  <c r="L190" i="2"/>
  <c r="H192" i="2"/>
  <c r="L188" i="2"/>
  <c r="L191" i="2"/>
  <c r="L189" i="2"/>
  <c r="L192" i="2"/>
  <c r="I189" i="2"/>
  <c r="I188" i="2"/>
  <c r="L144" i="2"/>
  <c r="I53" i="2"/>
  <c r="H53" i="2"/>
  <c r="H69" i="2"/>
  <c r="I69" i="2"/>
  <c r="H85" i="2"/>
  <c r="I85" i="2"/>
  <c r="H93" i="2"/>
  <c r="I93" i="2"/>
  <c r="L148" i="2"/>
  <c r="L145" i="2"/>
  <c r="I144" i="2"/>
  <c r="I145" i="2"/>
  <c r="I148" i="2"/>
  <c r="N17" i="2" l="1"/>
  <c r="G210" i="2" l="1"/>
  <c r="G209" i="2"/>
  <c r="G208" i="2"/>
  <c r="G207" i="2"/>
  <c r="G206" i="2"/>
  <c r="G205" i="2"/>
  <c r="G204" i="2"/>
  <c r="G196" i="2"/>
  <c r="G194" i="2"/>
  <c r="G187" i="2"/>
  <c r="G183" i="2"/>
  <c r="G181" i="2"/>
  <c r="G180" i="2"/>
  <c r="G179" i="2"/>
  <c r="G178" i="2"/>
  <c r="G177" i="2"/>
  <c r="G176" i="2"/>
  <c r="G169" i="2"/>
  <c r="G168" i="2"/>
  <c r="G167" i="2"/>
  <c r="G166" i="2"/>
  <c r="G164" i="2"/>
  <c r="G160" i="2"/>
  <c r="G159" i="2"/>
  <c r="G158" i="2"/>
  <c r="G156" i="2"/>
  <c r="G155" i="2"/>
  <c r="G154" i="2"/>
  <c r="G153" i="2"/>
  <c r="G152" i="2"/>
  <c r="G151" i="2"/>
  <c r="G150" i="2"/>
  <c r="G149" i="2"/>
  <c r="G147" i="2"/>
  <c r="G141" i="2"/>
  <c r="G139" i="2"/>
  <c r="G138" i="2"/>
  <c r="G137" i="2"/>
  <c r="G136" i="2"/>
  <c r="G135" i="2"/>
  <c r="G134" i="2"/>
  <c r="G133" i="2"/>
  <c r="G132" i="2"/>
  <c r="G131" i="2"/>
  <c r="G130" i="2"/>
  <c r="G12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1" i="2"/>
  <c r="G90" i="2"/>
  <c r="G89" i="2"/>
  <c r="G88" i="2"/>
  <c r="G87" i="2"/>
  <c r="G84" i="2"/>
  <c r="G83" i="2"/>
  <c r="G82" i="2"/>
  <c r="G81" i="2"/>
  <c r="G80" i="2"/>
  <c r="G78" i="2"/>
  <c r="G77" i="2"/>
  <c r="G76" i="2"/>
  <c r="G75" i="2"/>
  <c r="G74" i="2"/>
  <c r="G73" i="2"/>
  <c r="G72" i="2"/>
  <c r="G71" i="2"/>
  <c r="G68" i="2"/>
  <c r="G67" i="2"/>
  <c r="G66" i="2"/>
  <c r="G65" i="2"/>
  <c r="G64" i="2"/>
  <c r="G62" i="2"/>
  <c r="G61" i="2"/>
  <c r="G60" i="2"/>
  <c r="G59" i="2"/>
  <c r="G58" i="2"/>
  <c r="G57" i="2"/>
  <c r="G56" i="2"/>
  <c r="G55" i="2"/>
  <c r="G52" i="2"/>
  <c r="G51" i="2"/>
  <c r="G50" i="2"/>
  <c r="G49" i="2"/>
  <c r="G48" i="2"/>
  <c r="G47" i="2"/>
  <c r="G46" i="2"/>
  <c r="G44" i="2"/>
  <c r="G43" i="2"/>
  <c r="G42" i="2"/>
  <c r="G41" i="2"/>
  <c r="G40" i="2"/>
  <c r="G39" i="2"/>
  <c r="G38" i="2"/>
  <c r="G37" i="2"/>
  <c r="G36" i="2"/>
  <c r="G35" i="2"/>
  <c r="G34" i="2"/>
  <c r="G33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3" i="2"/>
  <c r="N34" i="2"/>
  <c r="N35" i="2"/>
  <c r="N36" i="2"/>
  <c r="N37" i="2"/>
  <c r="N38" i="2"/>
  <c r="N39" i="2"/>
  <c r="N40" i="2"/>
  <c r="N41" i="2"/>
  <c r="N42" i="2"/>
  <c r="N43" i="2"/>
  <c r="N44" i="2"/>
  <c r="N46" i="2"/>
  <c r="N47" i="2"/>
  <c r="N48" i="2"/>
  <c r="N49" i="2"/>
  <c r="N50" i="2"/>
  <c r="N51" i="2"/>
  <c r="N52" i="2"/>
  <c r="N55" i="2"/>
  <c r="N56" i="2"/>
  <c r="N57" i="2"/>
  <c r="N58" i="2"/>
  <c r="N59" i="2"/>
  <c r="N60" i="2"/>
  <c r="N61" i="2"/>
  <c r="N62" i="2"/>
  <c r="N64" i="2"/>
  <c r="N65" i="2"/>
  <c r="N66" i="2"/>
  <c r="N67" i="2"/>
  <c r="N68" i="2"/>
  <c r="N71" i="2"/>
  <c r="N72" i="2"/>
  <c r="N73" i="2"/>
  <c r="N74" i="2"/>
  <c r="N75" i="2"/>
  <c r="N76" i="2"/>
  <c r="N77" i="2"/>
  <c r="N78" i="2"/>
  <c r="N80" i="2"/>
  <c r="N81" i="2"/>
  <c r="N82" i="2"/>
  <c r="N83" i="2"/>
  <c r="N84" i="2"/>
  <c r="N87" i="2"/>
  <c r="N88" i="2"/>
  <c r="N89" i="2"/>
  <c r="N90" i="2"/>
  <c r="N91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29" i="2"/>
  <c r="N130" i="2"/>
  <c r="N131" i="2"/>
  <c r="N132" i="2"/>
  <c r="N133" i="2"/>
  <c r="N134" i="2"/>
  <c r="N135" i="2"/>
  <c r="N136" i="2"/>
  <c r="N137" i="2"/>
  <c r="N138" i="2"/>
  <c r="N139" i="2"/>
  <c r="N141" i="2"/>
  <c r="N147" i="2"/>
  <c r="N149" i="2"/>
  <c r="N150" i="2"/>
  <c r="N151" i="2"/>
  <c r="N152" i="2"/>
  <c r="N153" i="2"/>
  <c r="N154" i="2"/>
  <c r="N155" i="2"/>
  <c r="N156" i="2"/>
  <c r="N158" i="2"/>
  <c r="N159" i="2"/>
  <c r="N160" i="2"/>
  <c r="N163" i="2"/>
  <c r="N164" i="2"/>
  <c r="N166" i="2"/>
  <c r="N167" i="2"/>
  <c r="N168" i="2"/>
  <c r="N169" i="2"/>
  <c r="N176" i="2"/>
  <c r="N177" i="2"/>
  <c r="N178" i="2"/>
  <c r="N179" i="2"/>
  <c r="N180" i="2"/>
  <c r="N181" i="2"/>
  <c r="N183" i="2"/>
  <c r="N187" i="2"/>
  <c r="N194" i="2"/>
  <c r="N196" i="2"/>
  <c r="N203" i="2"/>
  <c r="N204" i="2"/>
  <c r="N205" i="2"/>
  <c r="N206" i="2"/>
  <c r="N207" i="2"/>
  <c r="N208" i="2"/>
  <c r="N209" i="2"/>
  <c r="N210" i="2"/>
  <c r="H210" i="2" l="1"/>
  <c r="I210" i="2"/>
  <c r="L210" i="2"/>
  <c r="L206" i="2"/>
  <c r="H206" i="2"/>
  <c r="I206" i="2"/>
  <c r="L207" i="2"/>
  <c r="I207" i="2"/>
  <c r="H207" i="2"/>
  <c r="H209" i="2"/>
  <c r="I209" i="2"/>
  <c r="L209" i="2"/>
  <c r="H208" i="2"/>
  <c r="I208" i="2" s="1"/>
  <c r="L208" i="2"/>
  <c r="I9" i="2"/>
  <c r="G17" i="2"/>
  <c r="L196" i="2"/>
  <c r="H204" i="2"/>
  <c r="I205" i="2"/>
  <c r="L204" i="2" l="1"/>
  <c r="I196" i="2"/>
  <c r="L205" i="2"/>
  <c r="H196" i="2"/>
  <c r="L203" i="2"/>
  <c r="I204" i="2"/>
  <c r="H205" i="2"/>
  <c r="H164" i="2" l="1"/>
  <c r="H106" i="2"/>
  <c r="H107" i="2"/>
  <c r="I108" i="2"/>
  <c r="I82" i="2"/>
  <c r="H83" i="2"/>
  <c r="H84" i="2"/>
  <c r="H66" i="2"/>
  <c r="H67" i="2"/>
  <c r="I68" i="2"/>
  <c r="H27" i="2"/>
  <c r="L164" i="2" l="1"/>
  <c r="L163" i="2"/>
  <c r="L106" i="2"/>
  <c r="L84" i="2"/>
  <c r="L82" i="2"/>
  <c r="L68" i="2"/>
  <c r="L108" i="2"/>
  <c r="L66" i="2"/>
  <c r="L83" i="2"/>
  <c r="L67" i="2"/>
  <c r="L107" i="2"/>
  <c r="I164" i="2"/>
  <c r="I107" i="2"/>
  <c r="I106" i="2"/>
  <c r="H82" i="2"/>
  <c r="H108" i="2"/>
  <c r="I84" i="2"/>
  <c r="I83" i="2"/>
  <c r="I66" i="2"/>
  <c r="I67" i="2"/>
  <c r="H68" i="2"/>
  <c r="I27" i="2"/>
  <c r="I28" i="2"/>
  <c r="H28" i="2" l="1"/>
  <c r="I29" i="2"/>
  <c r="H29" i="2" l="1"/>
  <c r="H30" i="2"/>
  <c r="I30" i="2" l="1"/>
  <c r="I49" i="2"/>
  <c r="H50" i="2"/>
  <c r="H51" i="2"/>
  <c r="H52" i="2"/>
  <c r="L27" i="2"/>
  <c r="L29" i="2"/>
  <c r="L50" i="2" l="1"/>
  <c r="L52" i="2"/>
  <c r="L51" i="2"/>
  <c r="L49" i="2"/>
  <c r="H49" i="2"/>
  <c r="I52" i="2"/>
  <c r="L30" i="2"/>
  <c r="I51" i="2"/>
  <c r="I50" i="2"/>
  <c r="L28" i="2"/>
  <c r="H141" i="2" l="1"/>
  <c r="L141" i="2"/>
  <c r="H95" i="2"/>
  <c r="H96" i="2"/>
  <c r="L97" i="2"/>
  <c r="L98" i="2"/>
  <c r="L99" i="2"/>
  <c r="L100" i="2"/>
  <c r="H101" i="2"/>
  <c r="H102" i="2"/>
  <c r="L103" i="2"/>
  <c r="L104" i="2"/>
  <c r="L105" i="2"/>
  <c r="L95" i="2" l="1"/>
  <c r="L96" i="2"/>
  <c r="L101" i="2"/>
  <c r="L102" i="2"/>
  <c r="I101" i="2"/>
  <c r="H100" i="2"/>
  <c r="I100" i="2" s="1"/>
  <c r="H98" i="2"/>
  <c r="I98" i="2" s="1"/>
  <c r="H103" i="2"/>
  <c r="I103" i="2" s="1"/>
  <c r="H99" i="2"/>
  <c r="I99" i="2" s="1"/>
  <c r="H105" i="2"/>
  <c r="I105" i="2" s="1"/>
  <c r="H104" i="2"/>
  <c r="I104" i="2" s="1"/>
  <c r="I96" i="2"/>
  <c r="I102" i="2"/>
  <c r="I141" i="2"/>
  <c r="H97" i="2"/>
  <c r="I97" i="2" s="1"/>
  <c r="I95" i="2"/>
  <c r="H87" i="2"/>
  <c r="H88" i="2"/>
  <c r="L89" i="2"/>
  <c r="H90" i="2"/>
  <c r="L87" i="2" l="1"/>
  <c r="L90" i="2"/>
  <c r="L88" i="2"/>
  <c r="H89" i="2"/>
  <c r="I89" i="2" s="1"/>
  <c r="I88" i="2"/>
  <c r="I87" i="2"/>
  <c r="I90" i="2"/>
  <c r="H22" i="2" l="1"/>
  <c r="L22" i="2" l="1"/>
  <c r="I22" i="2"/>
  <c r="H44" i="2" l="1"/>
  <c r="H168" i="2" l="1"/>
  <c r="I168" i="2" s="1"/>
  <c r="I44" i="2"/>
  <c r="L179" i="2" l="1"/>
  <c r="L177" i="2"/>
  <c r="L44" i="2"/>
  <c r="L167" i="2"/>
  <c r="L156" i="2"/>
  <c r="L151" i="2"/>
  <c r="L150" i="2"/>
  <c r="L149" i="2"/>
  <c r="L168" i="2"/>
  <c r="L76" i="2"/>
  <c r="L75" i="2"/>
  <c r="L74" i="2"/>
  <c r="L64" i="2"/>
  <c r="L38" i="2"/>
  <c r="L37" i="2"/>
  <c r="L36" i="2"/>
  <c r="L58" i="2"/>
  <c r="H19" i="2"/>
  <c r="H20" i="2"/>
  <c r="H23" i="2"/>
  <c r="H166" i="2"/>
  <c r="H181" i="2"/>
  <c r="H21" i="2"/>
  <c r="H24" i="2"/>
  <c r="H25" i="2"/>
  <c r="H26" i="2"/>
  <c r="H137" i="2"/>
  <c r="H18" i="2"/>
  <c r="L139" i="2"/>
  <c r="L48" i="2"/>
  <c r="L47" i="2"/>
  <c r="H34" i="2"/>
  <c r="L42" i="2"/>
  <c r="L55" i="2"/>
  <c r="L61" i="2"/>
  <c r="H59" i="2"/>
  <c r="H65" i="2"/>
  <c r="H129" i="2"/>
  <c r="H62" i="2"/>
  <c r="H180" i="2"/>
  <c r="H80" i="2"/>
  <c r="H131" i="2"/>
  <c r="H72" i="2"/>
  <c r="H177" i="2" l="1"/>
  <c r="I177" i="2" s="1"/>
  <c r="H179" i="2"/>
  <c r="I179" i="2" s="1"/>
  <c r="H167" i="2"/>
  <c r="I167" i="2" s="1"/>
  <c r="H156" i="2"/>
  <c r="I156" i="2" s="1"/>
  <c r="I151" i="2"/>
  <c r="H151" i="2"/>
  <c r="H149" i="2"/>
  <c r="I149" i="2" s="1"/>
  <c r="H150" i="2"/>
  <c r="I150" i="2" s="1"/>
  <c r="H78" i="2"/>
  <c r="L78" i="2"/>
  <c r="H73" i="2"/>
  <c r="L73" i="2"/>
  <c r="H81" i="2"/>
  <c r="L81" i="2"/>
  <c r="H56" i="2"/>
  <c r="L56" i="2"/>
  <c r="H60" i="2"/>
  <c r="L60" i="2"/>
  <c r="L43" i="2"/>
  <c r="L41" i="2"/>
  <c r="L39" i="2"/>
  <c r="L35" i="2"/>
  <c r="L33" i="2"/>
  <c r="L181" i="2"/>
  <c r="L26" i="2"/>
  <c r="L24" i="2"/>
  <c r="L20" i="2"/>
  <c r="L18" i="2"/>
  <c r="L57" i="2"/>
  <c r="L72" i="2"/>
  <c r="L131" i="2"/>
  <c r="H187" i="2"/>
  <c r="L187" i="2"/>
  <c r="H132" i="2"/>
  <c r="L132" i="2"/>
  <c r="H77" i="2"/>
  <c r="I77" i="2" s="1"/>
  <c r="L77" i="2"/>
  <c r="H71" i="2"/>
  <c r="L71" i="2"/>
  <c r="H130" i="2"/>
  <c r="L130" i="2"/>
  <c r="L147" i="2"/>
  <c r="H46" i="2"/>
  <c r="I46" i="2" s="1"/>
  <c r="L46" i="2"/>
  <c r="H17" i="2"/>
  <c r="I17" i="2" s="1"/>
  <c r="L17" i="2"/>
  <c r="L40" i="2"/>
  <c r="L34" i="2"/>
  <c r="L183" i="2"/>
  <c r="L137" i="2"/>
  <c r="L166" i="2"/>
  <c r="L25" i="2"/>
  <c r="L23" i="2"/>
  <c r="L21" i="2"/>
  <c r="L19" i="2"/>
  <c r="L65" i="2"/>
  <c r="L62" i="2"/>
  <c r="L59" i="2"/>
  <c r="L80" i="2"/>
  <c r="L180" i="2"/>
  <c r="L129" i="2"/>
  <c r="I76" i="2"/>
  <c r="H74" i="2"/>
  <c r="I74" i="2" s="1"/>
  <c r="H75" i="2"/>
  <c r="I75" i="2" s="1"/>
  <c r="H76" i="2"/>
  <c r="H64" i="2"/>
  <c r="I64" i="2" s="1"/>
  <c r="H36" i="2"/>
  <c r="I36" i="2" s="1"/>
  <c r="H37" i="2"/>
  <c r="I37" i="2" s="1"/>
  <c r="H38" i="2"/>
  <c r="I38" i="2" s="1"/>
  <c r="I58" i="2"/>
  <c r="H58" i="2"/>
  <c r="I18" i="2"/>
  <c r="I72" i="2"/>
  <c r="I78" i="2"/>
  <c r="I60" i="2"/>
  <c r="I130" i="2"/>
  <c r="I129" i="2"/>
  <c r="I65" i="2"/>
  <c r="I59" i="2"/>
  <c r="I187" i="2"/>
  <c r="I73" i="2"/>
  <c r="I132" i="2"/>
  <c r="I131" i="2"/>
  <c r="I80" i="2"/>
  <c r="I180" i="2"/>
  <c r="I81" i="2"/>
  <c r="I71" i="2"/>
  <c r="I62" i="2"/>
  <c r="I56" i="2"/>
  <c r="I137" i="2"/>
  <c r="I26" i="2"/>
  <c r="I25" i="2"/>
  <c r="I24" i="2"/>
  <c r="I21" i="2"/>
  <c r="I181" i="2"/>
  <c r="I166" i="2"/>
  <c r="I23" i="2"/>
  <c r="I20" i="2"/>
  <c r="H61" i="2"/>
  <c r="I61" i="2" s="1"/>
  <c r="H55" i="2"/>
  <c r="H42" i="2"/>
  <c r="I42" i="2" s="1"/>
  <c r="H47" i="2"/>
  <c r="I47" i="2" s="1"/>
  <c r="H48" i="2"/>
  <c r="I48" i="2" s="1"/>
  <c r="H139" i="2"/>
  <c r="I55" i="2"/>
  <c r="H147" i="2"/>
  <c r="I147" i="2" s="1"/>
  <c r="H35" i="2"/>
  <c r="I35" i="2" s="1"/>
  <c r="I34" i="2"/>
  <c r="I139" i="2"/>
  <c r="H41" i="2"/>
  <c r="I41" i="2" s="1"/>
  <c r="H40" i="2"/>
  <c r="I40" i="2" s="1"/>
  <c r="H43" i="2"/>
  <c r="I43" i="2" s="1"/>
  <c r="H39" i="2"/>
  <c r="I39" i="2" s="1"/>
  <c r="H57" i="2"/>
  <c r="I57" i="2" s="1"/>
  <c r="H33" i="2"/>
  <c r="I33" i="2" s="1"/>
  <c r="H183" i="2"/>
  <c r="I183" i="2" s="1"/>
  <c r="I19" i="2"/>
  <c r="H135" i="2" l="1"/>
  <c r="L135" i="2"/>
  <c r="H133" i="2"/>
  <c r="I133" i="2" s="1"/>
  <c r="L133" i="2"/>
  <c r="H136" i="2"/>
  <c r="L136" i="2"/>
  <c r="H134" i="2"/>
  <c r="I134" i="2" s="1"/>
  <c r="L134" i="2"/>
  <c r="I136" i="2"/>
  <c r="I135" i="2"/>
  <c r="L194" i="2"/>
  <c r="B6" i="2"/>
  <c r="B7" i="2"/>
  <c r="H159" i="2" l="1"/>
  <c r="L159" i="2"/>
  <c r="H153" i="2"/>
  <c r="L153" i="2"/>
  <c r="H176" i="2"/>
  <c r="L176" i="2"/>
  <c r="H169" i="2"/>
  <c r="I169" i="2" s="1"/>
  <c r="L169" i="2"/>
  <c r="H155" i="2"/>
  <c r="L155" i="2"/>
  <c r="H160" i="2"/>
  <c r="L160" i="2"/>
  <c r="H158" i="2"/>
  <c r="I158" i="2" s="1"/>
  <c r="L158" i="2"/>
  <c r="H178" i="2"/>
  <c r="I178" i="2" s="1"/>
  <c r="L178" i="2"/>
  <c r="H152" i="2"/>
  <c r="L152" i="2"/>
  <c r="H194" i="2"/>
  <c r="H138" i="2"/>
  <c r="I138" i="2" s="1"/>
  <c r="L138" i="2"/>
  <c r="H154" i="2"/>
  <c r="L154" i="2"/>
  <c r="I160" i="2"/>
  <c r="I153" i="2"/>
  <c r="I176" i="2"/>
  <c r="I152" i="2"/>
  <c r="I194" i="2"/>
  <c r="I154" i="2"/>
  <c r="I10" i="2"/>
  <c r="I155" i="2"/>
  <c r="I159" i="2"/>
  <c r="I11" i="2" l="1"/>
  <c r="I12" i="2"/>
  <c r="I13" i="2" l="1"/>
</calcChain>
</file>

<file path=xl/sharedStrings.xml><?xml version="1.0" encoding="utf-8"?>
<sst xmlns="http://schemas.openxmlformats.org/spreadsheetml/2006/main" count="1026" uniqueCount="277">
  <si>
    <t>Books International Inc., Dba Letterland International, PO Box 605, Herndon, Virginia, 20172, USA</t>
  </si>
  <si>
    <t>Toll Free (USA): 877-LETTERL (877 538 8375); Fax: (703) 661-1501; usinfo@letterland.com; www.letterland.com</t>
  </si>
  <si>
    <t>Customer:</t>
  </si>
  <si>
    <t>Deliver to:</t>
  </si>
  <si>
    <t>(address1)</t>
  </si>
  <si>
    <t>2022 Orderform (£)</t>
  </si>
  <si>
    <t>A/C:</t>
  </si>
  <si>
    <t>(address2)</t>
  </si>
  <si>
    <t>v1.0</t>
  </si>
  <si>
    <t>PO # or Ref:</t>
  </si>
  <si>
    <t>(address3)</t>
  </si>
  <si>
    <t>(state)</t>
  </si>
  <si>
    <t>Date:</t>
  </si>
  <si>
    <t>(address4)</t>
  </si>
  <si>
    <t>(zip)</t>
  </si>
  <si>
    <t>Special Instructions:</t>
  </si>
  <si>
    <t>Email:</t>
  </si>
  <si>
    <t>Summary</t>
  </si>
  <si>
    <t>Tel:</t>
  </si>
  <si>
    <t>Total Discount</t>
  </si>
  <si>
    <t>Contact:</t>
  </si>
  <si>
    <t>Total Net</t>
  </si>
  <si>
    <t>Tax Rate:</t>
  </si>
  <si>
    <t>Total Shipping</t>
  </si>
  <si>
    <t>Total Tax</t>
  </si>
  <si>
    <t>For credit card payments, order through our website at www.letterland.com or call 877-538-8375.</t>
  </si>
  <si>
    <t>Grand Total</t>
  </si>
  <si>
    <t>Code</t>
  </si>
  <si>
    <t>Title</t>
  </si>
  <si>
    <t>Qty</t>
  </si>
  <si>
    <t>ISBN</t>
  </si>
  <si>
    <t>Price</t>
  </si>
  <si>
    <t>Disc %</t>
  </si>
  <si>
    <t>Net Value</t>
  </si>
  <si>
    <t>Tax</t>
  </si>
  <si>
    <t>Line Total</t>
  </si>
  <si>
    <t>Type</t>
  </si>
  <si>
    <t>Ship Item?</t>
  </si>
  <si>
    <t>Net of Ship Item</t>
  </si>
  <si>
    <t>RER only?</t>
  </si>
  <si>
    <t>Disc</t>
  </si>
  <si>
    <r>
      <t xml:space="preserve">Pre-K </t>
    </r>
    <r>
      <rPr>
        <b/>
        <sz val="12"/>
        <color theme="0"/>
        <rFont val="Calibri"/>
        <family val="2"/>
        <scheme val="minor"/>
      </rPr>
      <t>(Pack and Core Materials)</t>
    </r>
  </si>
  <si>
    <t>-</t>
  </si>
  <si>
    <t>N</t>
  </si>
  <si>
    <t>TH71</t>
  </si>
  <si>
    <t>Letterland Pre-K Pack</t>
  </si>
  <si>
    <t>Packs</t>
  </si>
  <si>
    <t>Y</t>
  </si>
  <si>
    <t>EYH</t>
  </si>
  <si>
    <t>Early Years Handbook</t>
  </si>
  <si>
    <t>Teacher's Guides</t>
  </si>
  <si>
    <t>BPC</t>
  </si>
  <si>
    <t>Big Picture Code Cards - Lowercase</t>
  </si>
  <si>
    <t>Cards</t>
  </si>
  <si>
    <t>T28</t>
  </si>
  <si>
    <t>Big Picture Code Cards - Uppercase</t>
  </si>
  <si>
    <t>ABC SB</t>
  </si>
  <si>
    <t>ABC (paperback)</t>
  </si>
  <si>
    <t>Picture Books</t>
  </si>
  <si>
    <t>TH69</t>
  </si>
  <si>
    <t>My Alphabet Big Book</t>
  </si>
  <si>
    <t>Big Books</t>
  </si>
  <si>
    <t>T07</t>
  </si>
  <si>
    <t>A-Z Copymasters</t>
  </si>
  <si>
    <t>Copymasters</t>
  </si>
  <si>
    <t>AF01</t>
  </si>
  <si>
    <t>Alphabet Frieze</t>
  </si>
  <si>
    <t>Posters &amp; Friezes</t>
  </si>
  <si>
    <t>TD38</t>
  </si>
  <si>
    <t>Action Tricks Poster</t>
  </si>
  <si>
    <t>TE52</t>
  </si>
  <si>
    <t>Alphabet Posters</t>
  </si>
  <si>
    <t>FC01</t>
  </si>
  <si>
    <t>First Reading Flashcards</t>
  </si>
  <si>
    <t>TE95</t>
  </si>
  <si>
    <t>Phonics Touch &amp; Trace</t>
  </si>
  <si>
    <t>T14</t>
  </si>
  <si>
    <t>Alphabet of Rhymes</t>
  </si>
  <si>
    <t>T42</t>
  </si>
  <si>
    <t>Who's Hiding? (flap book)</t>
  </si>
  <si>
    <t>y</t>
  </si>
  <si>
    <t>TD79</t>
  </si>
  <si>
    <t>My Alphabet Storybooks (pack of 26)</t>
  </si>
  <si>
    <t>Readers</t>
  </si>
  <si>
    <r>
      <t xml:space="preserve">Kindergarten </t>
    </r>
    <r>
      <rPr>
        <b/>
        <sz val="12"/>
        <color theme="0"/>
        <rFont val="Calibri"/>
        <family val="2"/>
        <scheme val="minor"/>
      </rPr>
      <t>(Pack and Core Materials)</t>
    </r>
  </si>
  <si>
    <t>TE36</t>
  </si>
  <si>
    <t>Letterland Kindergarten Pack</t>
  </si>
  <si>
    <t>TGK1</t>
  </si>
  <si>
    <t>Kindergarten Vol.1 Teacher's Guide</t>
  </si>
  <si>
    <t>TGK2</t>
  </si>
  <si>
    <t>Kindergarten Vol.2 Teacher's Guide</t>
  </si>
  <si>
    <t>TD28</t>
  </si>
  <si>
    <t>Beyond ABC (paperback)</t>
  </si>
  <si>
    <t>TD24</t>
  </si>
  <si>
    <t>Far Beyond ABC (paperback)</t>
  </si>
  <si>
    <t>T29</t>
  </si>
  <si>
    <t>Picture Code Cards - Straight</t>
  </si>
  <si>
    <t>VC</t>
  </si>
  <si>
    <t>Vocabulary Cards</t>
  </si>
  <si>
    <t>T96</t>
  </si>
  <si>
    <t>Sentence Copymasters</t>
  </si>
  <si>
    <t>TQ35</t>
  </si>
  <si>
    <t>Kindergarten Phonics Copymasters</t>
  </si>
  <si>
    <t>T31</t>
  </si>
  <si>
    <t>Vowel Scene Posters</t>
  </si>
  <si>
    <t>TD37</t>
  </si>
  <si>
    <t>Class Train Frieze</t>
  </si>
  <si>
    <t>TH06</t>
  </si>
  <si>
    <t>Letter Sound Cards</t>
  </si>
  <si>
    <t>TE10</t>
  </si>
  <si>
    <t>Phonics Readers Set 1</t>
  </si>
  <si>
    <t>TE11</t>
  </si>
  <si>
    <t>Phonics Readers Set 2</t>
  </si>
  <si>
    <t>TM02</t>
  </si>
  <si>
    <t>Letterland Pocket Chart</t>
  </si>
  <si>
    <r>
      <t xml:space="preserve">Grade 1 </t>
    </r>
    <r>
      <rPr>
        <b/>
        <sz val="12"/>
        <color theme="0"/>
        <rFont val="Calibri"/>
        <family val="2"/>
        <scheme val="minor"/>
      </rPr>
      <t>(Pack and Core Materials)</t>
    </r>
  </si>
  <si>
    <t>TE37</t>
  </si>
  <si>
    <t>Letterland Grade One Pack</t>
  </si>
  <si>
    <t>TGG1</t>
  </si>
  <si>
    <t>Grade One Teacher's Guide</t>
  </si>
  <si>
    <t>TE39</t>
  </si>
  <si>
    <t>Grade One Word Cards</t>
  </si>
  <si>
    <t>TQ36</t>
  </si>
  <si>
    <t>Grade One Phonics Copymasters</t>
  </si>
  <si>
    <t>G2SP</t>
  </si>
  <si>
    <t>Six Syllable Types Poster</t>
  </si>
  <si>
    <t>TE12</t>
  </si>
  <si>
    <t>Phonics Readers Set 3</t>
  </si>
  <si>
    <r>
      <t>Grade 2</t>
    </r>
    <r>
      <rPr>
        <b/>
        <sz val="12"/>
        <color theme="0"/>
        <rFont val="Calibri"/>
        <family val="2"/>
        <scheme val="minor"/>
      </rPr>
      <t xml:space="preserve"> (Pack and Core Materials)</t>
    </r>
  </si>
  <si>
    <t>TE38</t>
  </si>
  <si>
    <t>Letterland Grade Two Pack</t>
  </si>
  <si>
    <t>TH09</t>
  </si>
  <si>
    <t>Grade Two Teacher's Guide</t>
  </si>
  <si>
    <t>TE40</t>
  </si>
  <si>
    <t>Grade Two Word Cards</t>
  </si>
  <si>
    <t>TQ37</t>
  </si>
  <si>
    <t>Grade Two Phonics Copymasters</t>
  </si>
  <si>
    <t>TE13</t>
  </si>
  <si>
    <t>Phonics Readers Set 4</t>
  </si>
  <si>
    <r>
      <t xml:space="preserve">Grade 3 </t>
    </r>
    <r>
      <rPr>
        <b/>
        <sz val="12"/>
        <color theme="0"/>
        <rFont val="Calibri"/>
        <family val="2"/>
        <scheme val="minor"/>
      </rPr>
      <t>(Pack and Core Materials)</t>
    </r>
  </si>
  <si>
    <t>TK10</t>
  </si>
  <si>
    <t>Letterland Grade Three Pack</t>
  </si>
  <si>
    <t>TK11</t>
  </si>
  <si>
    <t>Grade Three Teacher's Guide</t>
  </si>
  <si>
    <t>TK91</t>
  </si>
  <si>
    <t>Grade Three Copymasters</t>
  </si>
  <si>
    <t>TK88</t>
  </si>
  <si>
    <t>Grade Three Posters</t>
  </si>
  <si>
    <t>TK89</t>
  </si>
  <si>
    <t>Grade Three Word Study Cards</t>
  </si>
  <si>
    <t>TQ30</t>
  </si>
  <si>
    <t>Grade Three Word Cards</t>
  </si>
  <si>
    <r>
      <t xml:space="preserve">Intervention </t>
    </r>
    <r>
      <rPr>
        <b/>
        <sz val="12"/>
        <color theme="0"/>
        <rFont val="Calibri"/>
        <family val="2"/>
        <scheme val="minor"/>
      </rPr>
      <t>(Pack and Core Materials)</t>
    </r>
  </si>
  <si>
    <t>TH08</t>
  </si>
  <si>
    <t>Letterland Intervention Pack 1</t>
  </si>
  <si>
    <t>TH05</t>
  </si>
  <si>
    <t>Intervention Teacher's Guide 1</t>
  </si>
  <si>
    <t>Th06</t>
  </si>
  <si>
    <t>RWM</t>
  </si>
  <si>
    <t>Magnetic Word Builder</t>
  </si>
  <si>
    <t>Games &amp; Fun</t>
  </si>
  <si>
    <t>TH12</t>
  </si>
  <si>
    <t>Flip Flap Phonics</t>
  </si>
  <si>
    <t>TH65</t>
  </si>
  <si>
    <t>Flip Flap Phonics 2</t>
  </si>
  <si>
    <r>
      <t xml:space="preserve">Homeschool </t>
    </r>
    <r>
      <rPr>
        <b/>
        <sz val="12"/>
        <color theme="0"/>
        <rFont val="Calibri"/>
        <family val="2"/>
        <scheme val="minor"/>
      </rPr>
      <t>(Pack and Core Materials)</t>
    </r>
  </si>
  <si>
    <t>TN80</t>
  </si>
  <si>
    <t>Homeschool Pack 1</t>
  </si>
  <si>
    <t>TN86</t>
  </si>
  <si>
    <t>Homeschool Teacher's Guide 1</t>
  </si>
  <si>
    <t>TH72</t>
  </si>
  <si>
    <t>Kindergarten Handwriting Practice</t>
  </si>
  <si>
    <t>Handwriting Practice</t>
  </si>
  <si>
    <t>TH73</t>
  </si>
  <si>
    <t>Grade 1 Handwriting Practice</t>
  </si>
  <si>
    <t>TE75</t>
  </si>
  <si>
    <t>Phonics Workbooks (1-6)</t>
  </si>
  <si>
    <t>Workbooks</t>
  </si>
  <si>
    <t>Decodable Readers &amp; Story Books</t>
  </si>
  <si>
    <t>TK73</t>
  </si>
  <si>
    <t>Phonics Readers Set 1 (6 x set of 5 books)</t>
  </si>
  <si>
    <t>TK74</t>
  </si>
  <si>
    <t>Phonics Readers Set 2 (6 x set of 5 books)</t>
  </si>
  <si>
    <t>TK75</t>
  </si>
  <si>
    <t>Phonics Readers Set 3 (6 x set of 5 books)</t>
  </si>
  <si>
    <t>TK76</t>
  </si>
  <si>
    <t>Phonics Readers Set 4 (6 x set of 5 books)</t>
  </si>
  <si>
    <t>T41</t>
  </si>
  <si>
    <t>Bedtime Stories</t>
  </si>
  <si>
    <t>Software</t>
  </si>
  <si>
    <t>TL32</t>
  </si>
  <si>
    <t>TL31</t>
  </si>
  <si>
    <t>Stickers</t>
  </si>
  <si>
    <t>T46</t>
  </si>
  <si>
    <t>Merit Stickers (pack of 10)</t>
  </si>
  <si>
    <t>T21</t>
  </si>
  <si>
    <t>Alphabet Stickers (pack of 10)</t>
  </si>
  <si>
    <t>TE96</t>
  </si>
  <si>
    <t>Phonics Touch &amp; Trace Flashcards</t>
  </si>
  <si>
    <t>TH10</t>
  </si>
  <si>
    <t>Phonics Touch &amp; Spell Flashcards</t>
  </si>
  <si>
    <t>FC02</t>
  </si>
  <si>
    <t>Second Reading Flashcards</t>
  </si>
  <si>
    <t>Handwriting</t>
  </si>
  <si>
    <t>TH74</t>
  </si>
  <si>
    <t>Grade 2 Handwriting Practice</t>
  </si>
  <si>
    <t>T24</t>
  </si>
  <si>
    <t>Handwriting Songs - Lowercase (CD)</t>
  </si>
  <si>
    <t xml:space="preserve"> $14.99 </t>
  </si>
  <si>
    <t>CDs</t>
  </si>
  <si>
    <t>TH67</t>
  </si>
  <si>
    <t>Handwriting Songs - Uppercase (CD)</t>
  </si>
  <si>
    <t>TL65</t>
  </si>
  <si>
    <t>Interactive Handwriting Flashcards</t>
  </si>
  <si>
    <t>Tl66</t>
  </si>
  <si>
    <t>Interactive Handwriting Practice</t>
  </si>
  <si>
    <t>Blackline Copymasters</t>
  </si>
  <si>
    <t>T18</t>
  </si>
  <si>
    <t>Early Years Handwriting Copymasters</t>
  </si>
  <si>
    <t>T17</t>
  </si>
  <si>
    <t>Word Bank Copymasters</t>
  </si>
  <si>
    <t>T45</t>
  </si>
  <si>
    <t>Blends &amp; Digraphs Copymasters</t>
  </si>
  <si>
    <t xml:space="preserve"> $49.99 </t>
  </si>
  <si>
    <t>T53</t>
  </si>
  <si>
    <t>Advanced Copymasters</t>
  </si>
  <si>
    <t>Tactile Resources</t>
  </si>
  <si>
    <t>TH11</t>
  </si>
  <si>
    <t>Phonics Touch &amp; Spell</t>
  </si>
  <si>
    <t>T09</t>
  </si>
  <si>
    <t>Magnetic Letters</t>
  </si>
  <si>
    <t>Workbooks and Activity Books</t>
  </si>
  <si>
    <t>T06</t>
  </si>
  <si>
    <t>Early Years Workbooks (1-4)</t>
  </si>
  <si>
    <t>TQ32</t>
  </si>
  <si>
    <t>Kindergarten Phonics Practice</t>
  </si>
  <si>
    <t>TQ33</t>
  </si>
  <si>
    <t>Grade One Phonics Practice</t>
  </si>
  <si>
    <t>TQ34</t>
  </si>
  <si>
    <t>Grade Two Phonics Practice</t>
  </si>
  <si>
    <t>TE76</t>
  </si>
  <si>
    <t>Phonics Workbook 1</t>
  </si>
  <si>
    <t>TE77</t>
  </si>
  <si>
    <t>Phonics Workbook 2</t>
  </si>
  <si>
    <t>TE78</t>
  </si>
  <si>
    <t>Phonics Workbook 3</t>
  </si>
  <si>
    <t>TE79</t>
  </si>
  <si>
    <t>Phonics Workbook 4</t>
  </si>
  <si>
    <t>TF89</t>
  </si>
  <si>
    <t>Phonics Workbook 5</t>
  </si>
  <si>
    <t>TF90</t>
  </si>
  <si>
    <t>Phonics Workbook 6</t>
  </si>
  <si>
    <t>T19</t>
  </si>
  <si>
    <t>Word Book (pack of 10)</t>
  </si>
  <si>
    <t>Other Great Resources</t>
  </si>
  <si>
    <t>T88</t>
  </si>
  <si>
    <t>Alphabet Desk Strip (pack of 10)</t>
  </si>
  <si>
    <t>T23US</t>
  </si>
  <si>
    <t>Alphabet Songs (CD) [USA Edition]</t>
  </si>
  <si>
    <t>T25</t>
  </si>
  <si>
    <t>Blends &amp; Digraphs Songs (CD)</t>
  </si>
  <si>
    <t xml:space="preserve"> $19.99 </t>
  </si>
  <si>
    <t>T52</t>
  </si>
  <si>
    <t>Advanced Songs (CD)</t>
  </si>
  <si>
    <t>T40</t>
  </si>
  <si>
    <t>Action Songs (CD)</t>
  </si>
  <si>
    <t>TD35</t>
  </si>
  <si>
    <t>Make-a-Story Card Game</t>
  </si>
  <si>
    <t>TD40</t>
  </si>
  <si>
    <t>Learn to Read and Write - A parent's guide</t>
  </si>
  <si>
    <t>ELTHB</t>
  </si>
  <si>
    <t>ELT Handwriting Book</t>
  </si>
  <si>
    <t>TH70</t>
  </si>
  <si>
    <t>My Digraph Big Book</t>
  </si>
  <si>
    <t>Order Form</t>
  </si>
  <si>
    <t>Letterland Phonics Online - Teacher Plan (1 year)</t>
  </si>
  <si>
    <t>Letterland Phonics Online - Student Plan (1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</si>
</sst>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-[$$-409]* #,##0.00_-;\-[$$-409]* #,##0.00_-;_-[$$-409]* &quot; - &quot;??_-;_-@_-"/>
    <numFmt numFmtId="165" formatCode="_-[$$-409]#,##0.00_ ;_-[$$-409]\-#,##0.00\ ;_-&quot;-&quot;??_ ;_-@_ "/>
    <numFmt numFmtId="166" formatCode="0000000000000"/>
    <numFmt numFmtId="167" formatCode="_-[$$-409]* #,##0.00_ ;_-[$$-409]* \-#,##0.00\ ;_-[$$-409]* &quot;-&quot;??_ ;_-@_ 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b/>
      <sz val="12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E82808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rgb="FFE82808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0"/>
      <name val="Calibri"/>
      <family val="2"/>
      <scheme val="minor"/>
    </font>
    <font>
      <b/>
      <sz val="9.5"/>
      <color theme="0" tint="-0.34998626667073579"/>
      <name val="Calibri"/>
      <family val="2"/>
      <scheme val="minor"/>
    </font>
    <font>
      <b/>
      <sz val="9.5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1"/>
      <color rgb="FF2E015F"/>
      <name val="Calibri"/>
      <family val="2"/>
      <scheme val="minor"/>
    </font>
    <font>
      <sz val="11"/>
      <color rgb="FF2E015F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2" tint="-0.249977111117893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theme="5" tint="0.79998168889431442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1"/>
      <color rgb="FF80808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AEEF"/>
        <bgColor indexed="64"/>
      </patternFill>
    </fill>
    <fill>
      <patternFill patternType="solid">
        <fgColor rgb="FFE8280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2E015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hair">
        <color theme="0" tint="-0.24994659260841701"/>
      </left>
      <right style="thin">
        <color theme="4"/>
      </right>
      <top style="hair">
        <color theme="0" tint="-0.24994659260841701"/>
      </top>
      <bottom style="thin">
        <color theme="4"/>
      </bottom>
      <diagonal/>
    </border>
    <border>
      <left style="thin">
        <color theme="4"/>
      </left>
      <right style="hair">
        <color theme="0" tint="-0.24994659260841701"/>
      </right>
      <top style="hair">
        <color theme="0" tint="-0.24994659260841701"/>
      </top>
      <bottom style="thin">
        <color theme="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4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4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rgb="FF00B0F0"/>
      </top>
      <bottom/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  <xf numFmtId="0" fontId="5" fillId="0" borderId="0"/>
  </cellStyleXfs>
  <cellXfs count="184">
    <xf numFmtId="0" fontId="0" fillId="0" borderId="0" xfId="0"/>
    <xf numFmtId="0" fontId="2" fillId="2" borderId="0" xfId="0" applyFont="1" applyFill="1" applyAlignment="1">
      <alignment horizontal="left" vertical="top" shrinkToFit="1"/>
    </xf>
    <xf numFmtId="0" fontId="6" fillId="2" borderId="0" xfId="0" applyFont="1" applyFill="1" applyAlignment="1">
      <alignment horizontal="left" vertical="top" shrinkToFit="1"/>
    </xf>
    <xf numFmtId="0" fontId="7" fillId="3" borderId="2" xfId="2" applyFont="1" applyFill="1" applyBorder="1" applyAlignment="1">
      <alignment horizontal="right" vertical="top"/>
    </xf>
    <xf numFmtId="0" fontId="7" fillId="3" borderId="7" xfId="2" applyFont="1" applyFill="1" applyBorder="1" applyAlignment="1">
      <alignment horizontal="right" vertical="top"/>
    </xf>
    <xf numFmtId="0" fontId="7" fillId="3" borderId="15" xfId="2" applyFont="1" applyFill="1" applyBorder="1" applyAlignment="1">
      <alignment horizontal="right" vertical="top"/>
    </xf>
    <xf numFmtId="0" fontId="3" fillId="2" borderId="0" xfId="0" applyFont="1" applyFill="1" applyAlignment="1">
      <alignment horizontal="left" vertical="center"/>
    </xf>
    <xf numFmtId="0" fontId="16" fillId="0" borderId="0" xfId="0" applyFont="1" applyAlignment="1">
      <alignment shrinkToFit="1"/>
    </xf>
    <xf numFmtId="0" fontId="17" fillId="0" borderId="0" xfId="0" applyFont="1" applyAlignment="1">
      <alignment horizontal="center" shrinkToFit="1"/>
    </xf>
    <xf numFmtId="0" fontId="19" fillId="4" borderId="11" xfId="0" applyFont="1" applyFill="1" applyBorder="1" applyAlignment="1">
      <alignment vertical="center"/>
    </xf>
    <xf numFmtId="0" fontId="2" fillId="4" borderId="0" xfId="0" applyFont="1" applyFill="1" applyAlignment="1">
      <alignment horizontal="center" vertical="center" shrinkToFit="1"/>
    </xf>
    <xf numFmtId="0" fontId="23" fillId="4" borderId="0" xfId="2" applyFont="1" applyFill="1" applyAlignment="1">
      <alignment vertical="center"/>
    </xf>
    <xf numFmtId="0" fontId="1" fillId="0" borderId="0" xfId="0" applyFont="1"/>
    <xf numFmtId="0" fontId="25" fillId="4" borderId="9" xfId="2" applyFont="1" applyFill="1" applyBorder="1" applyAlignment="1">
      <alignment vertical="center"/>
    </xf>
    <xf numFmtId="0" fontId="25" fillId="4" borderId="0" xfId="2" applyFont="1" applyFill="1" applyAlignment="1">
      <alignment vertical="center" shrinkToFit="1"/>
    </xf>
    <xf numFmtId="0" fontId="25" fillId="4" borderId="0" xfId="2" applyFont="1" applyFill="1" applyAlignment="1">
      <alignment vertical="center"/>
    </xf>
    <xf numFmtId="0" fontId="25" fillId="4" borderId="4" xfId="2" applyFont="1" applyFill="1" applyBorder="1" applyAlignment="1">
      <alignment vertical="center"/>
    </xf>
    <xf numFmtId="0" fontId="19" fillId="4" borderId="11" xfId="2" applyFont="1" applyFill="1" applyBorder="1" applyAlignment="1">
      <alignment vertical="center" shrinkToFit="1"/>
    </xf>
    <xf numFmtId="0" fontId="26" fillId="2" borderId="13" xfId="2" applyFont="1" applyFill="1" applyBorder="1" applyAlignment="1">
      <alignment horizontal="right" shrinkToFit="1"/>
    </xf>
    <xf numFmtId="0" fontId="28" fillId="2" borderId="13" xfId="2" applyFont="1" applyFill="1" applyBorder="1" applyAlignment="1">
      <alignment horizontal="right" shrinkToFit="1"/>
    </xf>
    <xf numFmtId="0" fontId="26" fillId="2" borderId="21" xfId="2" applyFont="1" applyFill="1" applyBorder="1" applyAlignment="1">
      <alignment vertical="top" shrinkToFit="1"/>
    </xf>
    <xf numFmtId="0" fontId="26" fillId="2" borderId="10" xfId="2" applyFont="1" applyFill="1" applyBorder="1" applyAlignment="1">
      <alignment vertical="top" shrinkToFit="1"/>
    </xf>
    <xf numFmtId="0" fontId="26" fillId="2" borderId="5" xfId="2" applyFont="1" applyFill="1" applyBorder="1" applyAlignment="1">
      <alignment vertical="top" shrinkToFit="1"/>
    </xf>
    <xf numFmtId="0" fontId="26" fillId="2" borderId="5" xfId="2" applyFont="1" applyFill="1" applyBorder="1" applyAlignment="1">
      <alignment horizontal="right" shrinkToFit="1"/>
    </xf>
    <xf numFmtId="164" fontId="30" fillId="3" borderId="14" xfId="0" applyNumberFormat="1" applyFont="1" applyFill="1" applyBorder="1" applyAlignment="1">
      <alignment horizontal="left" vertical="center" shrinkToFit="1"/>
    </xf>
    <xf numFmtId="164" fontId="30" fillId="3" borderId="6" xfId="0" applyNumberFormat="1" applyFont="1" applyFill="1" applyBorder="1" applyAlignment="1">
      <alignment horizontal="left" vertical="center" shrinkToFit="1"/>
    </xf>
    <xf numFmtId="10" fontId="26" fillId="2" borderId="5" xfId="1" applyNumberFormat="1" applyFont="1" applyFill="1" applyBorder="1" applyAlignment="1">
      <alignment horizontal="center" vertical="center"/>
    </xf>
    <xf numFmtId="0" fontId="1" fillId="2" borderId="0" xfId="0" applyFont="1" applyFill="1"/>
    <xf numFmtId="164" fontId="30" fillId="3" borderId="1" xfId="0" applyNumberFormat="1" applyFont="1" applyFill="1" applyBorder="1" applyAlignment="1">
      <alignment horizontal="left" vertical="center" shrinkToFit="1"/>
    </xf>
    <xf numFmtId="0" fontId="24" fillId="2" borderId="0" xfId="2" applyFont="1" applyFill="1" applyAlignment="1">
      <alignment horizontal="right" vertical="top"/>
    </xf>
    <xf numFmtId="10" fontId="32" fillId="2" borderId="0" xfId="1" applyNumberFormat="1" applyFont="1" applyFill="1" applyBorder="1" applyAlignment="1">
      <alignment horizontal="left" vertical="center"/>
    </xf>
    <xf numFmtId="0" fontId="33" fillId="4" borderId="0" xfId="2" applyFont="1" applyFill="1" applyAlignment="1">
      <alignment vertical="center"/>
    </xf>
    <xf numFmtId="0" fontId="31" fillId="0" borderId="0" xfId="2" applyFont="1" applyAlignment="1">
      <alignment horizontal="left" vertical="top"/>
    </xf>
    <xf numFmtId="0" fontId="4" fillId="0" borderId="23" xfId="0" applyFont="1" applyBorder="1"/>
    <xf numFmtId="0" fontId="38" fillId="0" borderId="0" xfId="0" applyFont="1" applyAlignment="1">
      <alignment shrinkToFit="1"/>
    </xf>
    <xf numFmtId="0" fontId="40" fillId="0" borderId="0" xfId="0" applyFont="1" applyAlignment="1">
      <alignment shrinkToFit="1"/>
    </xf>
    <xf numFmtId="0" fontId="23" fillId="4" borderId="11" xfId="2" applyFont="1" applyFill="1" applyBorder="1" applyAlignment="1">
      <alignment vertical="center"/>
    </xf>
    <xf numFmtId="0" fontId="24" fillId="4" borderId="11" xfId="2" applyFont="1" applyFill="1" applyBorder="1" applyAlignment="1">
      <alignment horizontal="center" vertical="center"/>
    </xf>
    <xf numFmtId="0" fontId="41" fillId="3" borderId="15" xfId="2" applyFont="1" applyFill="1" applyBorder="1" applyAlignment="1">
      <alignment horizontal="right" vertical="top"/>
    </xf>
    <xf numFmtId="0" fontId="27" fillId="2" borderId="13" xfId="0" applyFont="1" applyFill="1" applyBorder="1" applyAlignment="1">
      <alignment shrinkToFit="1"/>
    </xf>
    <xf numFmtId="0" fontId="27" fillId="2" borderId="21" xfId="2" applyFont="1" applyFill="1" applyBorder="1" applyAlignment="1">
      <alignment shrinkToFit="1"/>
    </xf>
    <xf numFmtId="10" fontId="18" fillId="5" borderId="0" xfId="1" applyNumberFormat="1" applyFont="1" applyFill="1" applyBorder="1" applyAlignment="1">
      <alignment shrinkToFit="1"/>
    </xf>
    <xf numFmtId="10" fontId="1" fillId="7" borderId="0" xfId="1" applyNumberFormat="1" applyFont="1" applyFill="1" applyBorder="1" applyAlignment="1">
      <alignment shrinkToFit="1"/>
    </xf>
    <xf numFmtId="10" fontId="1" fillId="9" borderId="0" xfId="1" applyNumberFormat="1" applyFont="1" applyFill="1" applyBorder="1" applyAlignment="1">
      <alignment shrinkToFit="1"/>
    </xf>
    <xf numFmtId="10" fontId="35" fillId="10" borderId="0" xfId="1" applyNumberFormat="1" applyFont="1" applyFill="1" applyBorder="1" applyAlignment="1">
      <alignment shrinkToFit="1"/>
    </xf>
    <xf numFmtId="10" fontId="35" fillId="11" borderId="0" xfId="1" applyNumberFormat="1" applyFont="1" applyFill="1" applyBorder="1" applyAlignment="1">
      <alignment shrinkToFit="1"/>
    </xf>
    <xf numFmtId="10" fontId="1" fillId="8" borderId="0" xfId="1" applyNumberFormat="1" applyFont="1" applyFill="1" applyBorder="1" applyAlignment="1">
      <alignment shrinkToFit="1"/>
    </xf>
    <xf numFmtId="10" fontId="42" fillId="6" borderId="0" xfId="1" applyNumberFormat="1" applyFont="1" applyFill="1" applyBorder="1" applyAlignment="1">
      <alignment shrinkToFit="1"/>
    </xf>
    <xf numFmtId="0" fontId="1" fillId="7" borderId="0" xfId="0" applyFont="1" applyFill="1"/>
    <xf numFmtId="0" fontId="36" fillId="0" borderId="0" xfId="0" applyFont="1" applyAlignment="1">
      <alignment shrinkToFit="1"/>
    </xf>
    <xf numFmtId="167" fontId="16" fillId="0" borderId="0" xfId="0" applyNumberFormat="1" applyFont="1" applyAlignment="1">
      <alignment shrinkToFit="1"/>
    </xf>
    <xf numFmtId="10" fontId="35" fillId="12" borderId="0" xfId="1" applyNumberFormat="1" applyFont="1" applyFill="1" applyBorder="1" applyAlignment="1">
      <alignment shrinkToFit="1"/>
    </xf>
    <xf numFmtId="0" fontId="44" fillId="2" borderId="0" xfId="0" applyFont="1" applyFill="1"/>
    <xf numFmtId="0" fontId="45" fillId="13" borderId="0" xfId="0" applyFont="1" applyFill="1"/>
    <xf numFmtId="0" fontId="46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1" fillId="14" borderId="0" xfId="0" applyFont="1" applyFill="1"/>
    <xf numFmtId="0" fontId="47" fillId="14" borderId="0" xfId="0" applyFont="1" applyFill="1"/>
    <xf numFmtId="0" fontId="48" fillId="14" borderId="0" xfId="0" applyFont="1" applyFill="1"/>
    <xf numFmtId="0" fontId="1" fillId="0" borderId="24" xfId="0" applyFont="1" applyBorder="1"/>
    <xf numFmtId="0" fontId="1" fillId="0" borderId="23" xfId="0" applyFont="1" applyBorder="1"/>
    <xf numFmtId="0" fontId="0" fillId="0" borderId="23" xfId="0" applyBorder="1"/>
    <xf numFmtId="0" fontId="4" fillId="0" borderId="25" xfId="0" applyFont="1" applyBorder="1"/>
    <xf numFmtId="0" fontId="10" fillId="5" borderId="26" xfId="0" applyFont="1" applyFill="1" applyBorder="1"/>
    <xf numFmtId="0" fontId="1" fillId="5" borderId="0" xfId="0" applyFont="1" applyFill="1" applyBorder="1" applyAlignment="1">
      <alignment shrinkToFit="1"/>
    </xf>
    <xf numFmtId="0" fontId="11" fillId="5" borderId="0" xfId="0" applyFont="1" applyFill="1" applyBorder="1" applyAlignment="1">
      <alignment horizontal="center" shrinkToFit="1"/>
    </xf>
    <xf numFmtId="2" fontId="11" fillId="5" borderId="0" xfId="0" applyNumberFormat="1" applyFont="1" applyFill="1" applyBorder="1" applyAlignment="1">
      <alignment horizontal="left" shrinkToFit="1"/>
    </xf>
    <xf numFmtId="165" fontId="18" fillId="5" borderId="0" xfId="0" applyNumberFormat="1" applyFont="1" applyFill="1" applyBorder="1" applyAlignment="1">
      <alignment shrinkToFit="1"/>
    </xf>
    <xf numFmtId="0" fontId="3" fillId="0" borderId="26" xfId="0" applyFont="1" applyBorder="1" applyAlignment="1">
      <alignment shrinkToFit="1"/>
    </xf>
    <xf numFmtId="0" fontId="15" fillId="0" borderId="0" xfId="0" applyFont="1" applyBorder="1" applyAlignment="1">
      <alignment shrinkToFit="1"/>
    </xf>
    <xf numFmtId="0" fontId="15" fillId="0" borderId="0" xfId="0" applyFont="1" applyBorder="1" applyAlignment="1">
      <alignment horizontal="center" shrinkToFit="1"/>
    </xf>
    <xf numFmtId="166" fontId="15" fillId="0" borderId="0" xfId="0" applyNumberFormat="1" applyFont="1" applyBorder="1" applyAlignment="1">
      <alignment horizontal="left" shrinkToFit="1"/>
    </xf>
    <xf numFmtId="165" fontId="15" fillId="0" borderId="0" xfId="0" applyNumberFormat="1" applyFont="1" applyBorder="1" applyAlignment="1">
      <alignment shrinkToFit="1"/>
    </xf>
    <xf numFmtId="10" fontId="0" fillId="0" borderId="0" xfId="1" applyNumberFormat="1" applyFont="1" applyFill="1" applyBorder="1" applyAlignment="1">
      <alignment shrinkToFit="1"/>
    </xf>
    <xf numFmtId="165" fontId="3" fillId="0" borderId="0" xfId="0" applyNumberFormat="1" applyFont="1" applyBorder="1" applyAlignment="1">
      <alignment shrinkToFit="1"/>
    </xf>
    <xf numFmtId="0" fontId="1" fillId="0" borderId="26" xfId="0" applyFont="1" applyBorder="1" applyAlignment="1">
      <alignment shrinkToFit="1"/>
    </xf>
    <xf numFmtId="0" fontId="14" fillId="0" borderId="0" xfId="0" applyFont="1" applyBorder="1" applyAlignment="1">
      <alignment shrinkToFit="1"/>
    </xf>
    <xf numFmtId="166" fontId="14" fillId="0" borderId="0" xfId="0" applyNumberFormat="1" applyFont="1" applyBorder="1" applyAlignment="1">
      <alignment horizontal="left" shrinkToFit="1"/>
    </xf>
    <xf numFmtId="165" fontId="14" fillId="0" borderId="0" xfId="0" applyNumberFormat="1" applyFont="1" applyBorder="1" applyAlignment="1">
      <alignment shrinkToFit="1"/>
    </xf>
    <xf numFmtId="165" fontId="1" fillId="0" borderId="0" xfId="0" applyNumberFormat="1" applyFont="1" applyBorder="1" applyAlignment="1">
      <alignment shrinkToFit="1"/>
    </xf>
    <xf numFmtId="0" fontId="0" fillId="0" borderId="26" xfId="0" applyBorder="1" applyAlignment="1">
      <alignment shrinkToFit="1"/>
    </xf>
    <xf numFmtId="165" fontId="0" fillId="0" borderId="0" xfId="0" applyNumberFormat="1" applyBorder="1" applyAlignment="1">
      <alignment shrinkToFit="1"/>
    </xf>
    <xf numFmtId="0" fontId="0" fillId="0" borderId="0" xfId="0" applyBorder="1" applyAlignment="1">
      <alignment shrinkToFit="1"/>
    </xf>
    <xf numFmtId="0" fontId="3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shrinkToFit="1"/>
    </xf>
    <xf numFmtId="0" fontId="10" fillId="6" borderId="26" xfId="0" applyFont="1" applyFill="1" applyBorder="1"/>
    <xf numFmtId="0" fontId="1" fillId="6" borderId="0" xfId="0" applyFont="1" applyFill="1" applyBorder="1" applyAlignment="1">
      <alignment shrinkToFit="1"/>
    </xf>
    <xf numFmtId="0" fontId="12" fillId="6" borderId="0" xfId="0" applyFont="1" applyFill="1" applyBorder="1" applyAlignment="1">
      <alignment horizontal="center" shrinkToFit="1"/>
    </xf>
    <xf numFmtId="2" fontId="12" fillId="6" borderId="0" xfId="0" applyNumberFormat="1" applyFont="1" applyFill="1" applyBorder="1" applyAlignment="1">
      <alignment horizontal="left" shrinkToFit="1"/>
    </xf>
    <xf numFmtId="165" fontId="1" fillId="6" borderId="0" xfId="0" applyNumberFormat="1" applyFont="1" applyFill="1" applyBorder="1" applyAlignment="1">
      <alignment shrinkToFit="1"/>
    </xf>
    <xf numFmtId="0" fontId="15" fillId="0" borderId="26" xfId="0" applyFont="1" applyBorder="1" applyAlignment="1">
      <alignment shrinkToFit="1"/>
    </xf>
    <xf numFmtId="0" fontId="14" fillId="0" borderId="26" xfId="0" applyFont="1" applyBorder="1" applyAlignment="1">
      <alignment shrinkToFit="1"/>
    </xf>
    <xf numFmtId="0" fontId="14" fillId="0" borderId="0" xfId="0" applyFont="1" applyBorder="1" applyAlignment="1">
      <alignment horizontal="center" shrinkToFit="1"/>
    </xf>
    <xf numFmtId="0" fontId="14" fillId="0" borderId="26" xfId="0" applyFont="1" applyBorder="1"/>
    <xf numFmtId="0" fontId="14" fillId="0" borderId="0" xfId="0" applyFont="1" applyBorder="1"/>
    <xf numFmtId="166" fontId="14" fillId="0" borderId="0" xfId="0" applyNumberFormat="1" applyFont="1" applyBorder="1" applyAlignment="1">
      <alignment horizontal="left"/>
    </xf>
    <xf numFmtId="0" fontId="10" fillId="7" borderId="26" xfId="0" applyFont="1" applyFill="1" applyBorder="1"/>
    <xf numFmtId="0" fontId="1" fillId="7" borderId="0" xfId="0" applyFont="1" applyFill="1" applyBorder="1" applyAlignment="1">
      <alignment shrinkToFit="1"/>
    </xf>
    <xf numFmtId="0" fontId="13" fillId="7" borderId="0" xfId="0" applyFont="1" applyFill="1" applyBorder="1" applyAlignment="1">
      <alignment horizontal="center" shrinkToFit="1"/>
    </xf>
    <xf numFmtId="2" fontId="13" fillId="7" borderId="0" xfId="0" applyNumberFormat="1" applyFont="1" applyFill="1" applyBorder="1" applyAlignment="1">
      <alignment horizontal="left" shrinkToFit="1"/>
    </xf>
    <xf numFmtId="165" fontId="1" fillId="7" borderId="0" xfId="0" applyNumberFormat="1" applyFont="1" applyFill="1" applyBorder="1" applyAlignment="1">
      <alignment shrinkToFit="1"/>
    </xf>
    <xf numFmtId="0" fontId="10" fillId="9" borderId="26" xfId="0" applyFont="1" applyFill="1" applyBorder="1"/>
    <xf numFmtId="0" fontId="1" fillId="9" borderId="0" xfId="0" applyFont="1" applyFill="1" applyBorder="1" applyAlignment="1">
      <alignment shrinkToFit="1"/>
    </xf>
    <xf numFmtId="0" fontId="22" fillId="9" borderId="0" xfId="0" applyFont="1" applyFill="1" applyBorder="1" applyAlignment="1">
      <alignment horizontal="center" shrinkToFit="1"/>
    </xf>
    <xf numFmtId="165" fontId="1" fillId="9" borderId="0" xfId="0" applyNumberFormat="1" applyFont="1" applyFill="1" applyBorder="1" applyAlignment="1">
      <alignment shrinkToFit="1"/>
    </xf>
    <xf numFmtId="0" fontId="10" fillId="10" borderId="26" xfId="0" applyFont="1" applyFill="1" applyBorder="1"/>
    <xf numFmtId="0" fontId="1" fillId="10" borderId="0" xfId="0" applyFont="1" applyFill="1" applyBorder="1" applyAlignment="1">
      <alignment shrinkToFit="1"/>
    </xf>
    <xf numFmtId="0" fontId="34" fillId="10" borderId="0" xfId="0" applyFont="1" applyFill="1" applyBorder="1" applyAlignment="1">
      <alignment horizontal="center" shrinkToFit="1"/>
    </xf>
    <xf numFmtId="2" fontId="34" fillId="10" borderId="0" xfId="0" applyNumberFormat="1" applyFont="1" applyFill="1" applyBorder="1" applyAlignment="1">
      <alignment horizontal="left" shrinkToFit="1"/>
    </xf>
    <xf numFmtId="165" fontId="35" fillId="10" borderId="0" xfId="0" applyNumberFormat="1" applyFont="1" applyFill="1" applyBorder="1" applyAlignment="1">
      <alignment shrinkToFit="1"/>
    </xf>
    <xf numFmtId="165" fontId="15" fillId="0" borderId="0" xfId="0" applyNumberFormat="1" applyFont="1" applyBorder="1" applyAlignment="1">
      <alignment horizontal="right" shrinkToFit="1"/>
    </xf>
    <xf numFmtId="0" fontId="10" fillId="11" borderId="26" xfId="0" applyFont="1" applyFill="1" applyBorder="1"/>
    <xf numFmtId="0" fontId="1" fillId="11" borderId="0" xfId="0" applyFont="1" applyFill="1" applyBorder="1" applyAlignment="1">
      <alignment shrinkToFit="1"/>
    </xf>
    <xf numFmtId="0" fontId="37" fillId="11" borderId="0" xfId="0" applyFont="1" applyFill="1" applyBorder="1" applyAlignment="1">
      <alignment horizontal="center" shrinkToFit="1"/>
    </xf>
    <xf numFmtId="2" fontId="34" fillId="11" borderId="0" xfId="0" applyNumberFormat="1" applyFont="1" applyFill="1" applyBorder="1" applyAlignment="1">
      <alignment horizontal="left" shrinkToFit="1"/>
    </xf>
    <xf numFmtId="165" fontId="35" fillId="11" borderId="0" xfId="0" applyNumberFormat="1" applyFont="1" applyFill="1" applyBorder="1" applyAlignment="1">
      <alignment shrinkToFit="1"/>
    </xf>
    <xf numFmtId="0" fontId="34" fillId="11" borderId="0" xfId="0" applyFont="1" applyFill="1" applyBorder="1" applyAlignment="1">
      <alignment horizontal="center" shrinkToFit="1"/>
    </xf>
    <xf numFmtId="0" fontId="3" fillId="0" borderId="0" xfId="0" applyFont="1" applyBorder="1" applyAlignment="1">
      <alignment shrinkToFit="1"/>
    </xf>
    <xf numFmtId="0" fontId="10" fillId="12" borderId="26" xfId="0" applyFont="1" applyFill="1" applyBorder="1"/>
    <xf numFmtId="0" fontId="1" fillId="12" borderId="0" xfId="0" applyFont="1" applyFill="1" applyBorder="1" applyAlignment="1">
      <alignment shrinkToFit="1"/>
    </xf>
    <xf numFmtId="0" fontId="37" fillId="12" borderId="0" xfId="0" applyFont="1" applyFill="1" applyBorder="1" applyAlignment="1">
      <alignment horizontal="center" shrinkToFit="1"/>
    </xf>
    <xf numFmtId="2" fontId="34" fillId="12" borderId="0" xfId="0" applyNumberFormat="1" applyFont="1" applyFill="1" applyBorder="1" applyAlignment="1">
      <alignment horizontal="left" shrinkToFit="1"/>
    </xf>
    <xf numFmtId="165" fontId="35" fillId="12" borderId="0" xfId="0" applyNumberFormat="1" applyFont="1" applyFill="1" applyBorder="1" applyAlignment="1">
      <alignment shrinkToFit="1"/>
    </xf>
    <xf numFmtId="0" fontId="34" fillId="12" borderId="0" xfId="0" applyFont="1" applyFill="1" applyBorder="1" applyAlignment="1">
      <alignment horizontal="center" shrinkToFit="1"/>
    </xf>
    <xf numFmtId="10" fontId="3" fillId="0" borderId="0" xfId="1" applyNumberFormat="1" applyFont="1" applyFill="1" applyBorder="1" applyAlignment="1">
      <alignment shrinkToFit="1"/>
    </xf>
    <xf numFmtId="0" fontId="0" fillId="0" borderId="0" xfId="0" applyBorder="1" applyAlignment="1">
      <alignment wrapText="1" shrinkToFit="1"/>
    </xf>
    <xf numFmtId="0" fontId="10" fillId="8" borderId="26" xfId="0" applyFont="1" applyFill="1" applyBorder="1"/>
    <xf numFmtId="0" fontId="1" fillId="8" borderId="0" xfId="0" applyFont="1" applyFill="1" applyBorder="1" applyAlignment="1">
      <alignment shrinkToFit="1"/>
    </xf>
    <xf numFmtId="0" fontId="21" fillId="8" borderId="0" xfId="0" applyFont="1" applyFill="1" applyBorder="1" applyAlignment="1">
      <alignment horizontal="center" shrinkToFit="1"/>
    </xf>
    <xf numFmtId="2" fontId="21" fillId="8" borderId="0" xfId="0" applyNumberFormat="1" applyFont="1" applyFill="1" applyBorder="1" applyAlignment="1">
      <alignment horizontal="left" shrinkToFit="1"/>
    </xf>
    <xf numFmtId="165" fontId="1" fillId="8" borderId="0" xfId="0" applyNumberFormat="1" applyFont="1" applyFill="1" applyBorder="1" applyAlignment="1">
      <alignment shrinkToFit="1"/>
    </xf>
    <xf numFmtId="2" fontId="14" fillId="0" borderId="0" xfId="0" applyNumberFormat="1" applyFont="1" applyBorder="1" applyAlignment="1">
      <alignment horizontal="left" shrinkToFit="1"/>
    </xf>
    <xf numFmtId="165" fontId="0" fillId="0" borderId="0" xfId="0" applyNumberFormat="1" applyBorder="1" applyAlignment="1">
      <alignment horizontal="right" shrinkToFit="1"/>
    </xf>
    <xf numFmtId="0" fontId="1" fillId="0" borderId="26" xfId="0" applyFont="1" applyBorder="1"/>
    <xf numFmtId="0" fontId="1" fillId="0" borderId="0" xfId="0" applyFont="1" applyBorder="1"/>
    <xf numFmtId="1" fontId="14" fillId="0" borderId="0" xfId="0" applyNumberFormat="1" applyFont="1" applyBorder="1" applyAlignment="1">
      <alignment horizontal="left" shrinkToFit="1"/>
    </xf>
    <xf numFmtId="0" fontId="1" fillId="0" borderId="28" xfId="0" applyFont="1" applyBorder="1" applyAlignment="1">
      <alignment shrinkToFit="1"/>
    </xf>
    <xf numFmtId="0" fontId="1" fillId="0" borderId="29" xfId="0" applyFont="1" applyBorder="1" applyAlignment="1">
      <alignment shrinkToFit="1"/>
    </xf>
    <xf numFmtId="0" fontId="3" fillId="0" borderId="29" xfId="0" applyFont="1" applyBorder="1" applyAlignment="1">
      <alignment horizontal="center" shrinkToFit="1"/>
    </xf>
    <xf numFmtId="166" fontId="14" fillId="0" borderId="29" xfId="0" applyNumberFormat="1" applyFont="1" applyBorder="1" applyAlignment="1">
      <alignment horizontal="left" shrinkToFit="1"/>
    </xf>
    <xf numFmtId="165" fontId="1" fillId="0" borderId="29" xfId="0" applyNumberFormat="1" applyFont="1" applyBorder="1" applyAlignment="1">
      <alignment shrinkToFit="1"/>
    </xf>
    <xf numFmtId="10" fontId="0" fillId="0" borderId="29" xfId="1" applyNumberFormat="1" applyFont="1" applyFill="1" applyBorder="1" applyAlignment="1">
      <alignment shrinkToFit="1"/>
    </xf>
    <xf numFmtId="165" fontId="0" fillId="0" borderId="29" xfId="0" applyNumberFormat="1" applyBorder="1" applyAlignment="1">
      <alignment shrinkToFit="1"/>
    </xf>
    <xf numFmtId="0" fontId="16" fillId="5" borderId="27" xfId="0" applyFont="1" applyFill="1" applyBorder="1" applyAlignment="1">
      <alignment horizontal="left" shrinkToFit="1"/>
    </xf>
    <xf numFmtId="0" fontId="16" fillId="0" borderId="27" xfId="0" applyFont="1" applyBorder="1" applyAlignment="1">
      <alignment horizontal="left" shrinkToFit="1"/>
    </xf>
    <xf numFmtId="0" fontId="38" fillId="0" borderId="27" xfId="0" applyFont="1" applyBorder="1" applyAlignment="1">
      <alignment horizontal="left" shrinkToFit="1"/>
    </xf>
    <xf numFmtId="0" fontId="16" fillId="8" borderId="27" xfId="0" applyFont="1" applyFill="1" applyBorder="1" applyAlignment="1">
      <alignment horizontal="left" shrinkToFit="1"/>
    </xf>
    <xf numFmtId="0" fontId="16" fillId="0" borderId="30" xfId="0" applyFont="1" applyBorder="1" applyAlignment="1">
      <alignment horizontal="left" shrinkToFit="1"/>
    </xf>
    <xf numFmtId="0" fontId="38" fillId="6" borderId="27" xfId="0" applyFont="1" applyFill="1" applyBorder="1" applyAlignment="1">
      <alignment horizontal="left" shrinkToFit="1"/>
    </xf>
    <xf numFmtId="0" fontId="38" fillId="7" borderId="27" xfId="0" applyFont="1" applyFill="1" applyBorder="1" applyAlignment="1">
      <alignment horizontal="left" shrinkToFit="1"/>
    </xf>
    <xf numFmtId="0" fontId="38" fillId="9" borderId="27" xfId="0" applyFont="1" applyFill="1" applyBorder="1" applyAlignment="1">
      <alignment horizontal="left" shrinkToFit="1"/>
    </xf>
    <xf numFmtId="0" fontId="38" fillId="10" borderId="27" xfId="0" applyFont="1" applyFill="1" applyBorder="1" applyAlignment="1">
      <alignment horizontal="left" shrinkToFit="1"/>
    </xf>
    <xf numFmtId="0" fontId="38" fillId="11" borderId="27" xfId="0" applyFont="1" applyFill="1" applyBorder="1" applyAlignment="1">
      <alignment horizontal="left" shrinkToFit="1"/>
    </xf>
    <xf numFmtId="0" fontId="38" fillId="12" borderId="27" xfId="0" applyFont="1" applyFill="1" applyBorder="1" applyAlignment="1">
      <alignment horizontal="left" shrinkToFit="1"/>
    </xf>
    <xf numFmtId="0" fontId="23" fillId="4" borderId="22" xfId="2" applyFont="1" applyFill="1" applyBorder="1" applyAlignment="1">
      <alignment horizontal="center" vertical="center"/>
    </xf>
    <xf numFmtId="0" fontId="23" fillId="4" borderId="0" xfId="2" applyFont="1" applyFill="1" applyAlignment="1">
      <alignment horizontal="center" vertical="center"/>
    </xf>
    <xf numFmtId="0" fontId="26" fillId="2" borderId="21" xfId="2" applyFont="1" applyFill="1" applyBorder="1" applyAlignment="1">
      <alignment horizontal="right" vertical="top" wrapText="1" shrinkToFit="1"/>
    </xf>
    <xf numFmtId="0" fontId="26" fillId="2" borderId="10" xfId="2" applyFont="1" applyFill="1" applyBorder="1" applyAlignment="1">
      <alignment horizontal="right" vertical="top" wrapText="1" shrinkToFit="1"/>
    </xf>
    <xf numFmtId="0" fontId="26" fillId="2" borderId="5" xfId="2" applyFont="1" applyFill="1" applyBorder="1" applyAlignment="1">
      <alignment horizontal="right" vertical="top" wrapText="1" shrinkToFit="1"/>
    </xf>
    <xf numFmtId="0" fontId="29" fillId="2" borderId="13" xfId="2" applyFont="1" applyFill="1" applyBorder="1" applyAlignment="1">
      <alignment horizontal="left" shrinkToFit="1"/>
    </xf>
    <xf numFmtId="0" fontId="27" fillId="2" borderId="13" xfId="2" applyFont="1" applyFill="1" applyBorder="1" applyAlignment="1">
      <alignment horizontal="left" shrinkToFit="1"/>
    </xf>
    <xf numFmtId="0" fontId="15" fillId="2" borderId="9" xfId="2" applyFont="1" applyFill="1" applyBorder="1" applyAlignment="1" applyProtection="1">
      <alignment horizontal="left" vertical="top" wrapText="1"/>
      <protection locked="0"/>
    </xf>
    <xf numFmtId="0" fontId="15" fillId="2" borderId="8" xfId="2" applyFont="1" applyFill="1" applyBorder="1" applyAlignment="1" applyProtection="1">
      <alignment horizontal="left" vertical="top" wrapText="1"/>
      <protection locked="0"/>
    </xf>
    <xf numFmtId="0" fontId="15" fillId="2" borderId="4" xfId="2" applyFont="1" applyFill="1" applyBorder="1" applyAlignment="1" applyProtection="1">
      <alignment horizontal="left" vertical="top" wrapText="1"/>
      <protection locked="0"/>
    </xf>
    <xf numFmtId="0" fontId="15" fillId="2" borderId="3" xfId="2" applyFont="1" applyFill="1" applyBorder="1" applyAlignment="1" applyProtection="1">
      <alignment horizontal="left" vertical="top" wrapText="1"/>
      <protection locked="0"/>
    </xf>
    <xf numFmtId="0" fontId="15" fillId="2" borderId="20" xfId="2" applyFont="1" applyFill="1" applyBorder="1" applyAlignment="1" applyProtection="1">
      <alignment horizontal="left" shrinkToFit="1"/>
      <protection locked="0"/>
    </xf>
    <xf numFmtId="0" fontId="15" fillId="2" borderId="19" xfId="2" applyFont="1" applyFill="1" applyBorder="1" applyAlignment="1" applyProtection="1">
      <alignment horizontal="left" shrinkToFit="1"/>
      <protection locked="0"/>
    </xf>
    <xf numFmtId="14" fontId="27" fillId="2" borderId="13" xfId="4" applyNumberFormat="1" applyFont="1" applyFill="1" applyBorder="1" applyAlignment="1" applyProtection="1">
      <alignment horizontal="left" shrinkToFit="1"/>
      <protection locked="0"/>
    </xf>
    <xf numFmtId="0" fontId="8" fillId="3" borderId="18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9" fillId="2" borderId="4" xfId="3" applyFill="1" applyBorder="1" applyAlignment="1">
      <alignment shrinkToFit="1"/>
    </xf>
    <xf numFmtId="0" fontId="9" fillId="2" borderId="11" xfId="3" applyFill="1" applyBorder="1" applyAlignment="1">
      <alignment shrinkToFit="1"/>
    </xf>
    <xf numFmtId="0" fontId="27" fillId="2" borderId="12" xfId="2" applyFont="1" applyFill="1" applyBorder="1" applyAlignment="1" applyProtection="1">
      <alignment shrinkToFit="1"/>
      <protection locked="0"/>
    </xf>
    <xf numFmtId="0" fontId="27" fillId="2" borderId="16" xfId="2" applyFont="1" applyFill="1" applyBorder="1" applyAlignment="1" applyProtection="1">
      <alignment shrinkToFit="1"/>
      <protection locked="0"/>
    </xf>
    <xf numFmtId="0" fontId="27" fillId="2" borderId="12" xfId="0" applyFont="1" applyFill="1" applyBorder="1" applyAlignment="1">
      <alignment vertical="center" shrinkToFit="1"/>
    </xf>
    <xf numFmtId="0" fontId="27" fillId="2" borderId="16" xfId="0" applyFont="1" applyFill="1" applyBorder="1" applyAlignment="1">
      <alignment vertical="center" shrinkToFit="1"/>
    </xf>
    <xf numFmtId="0" fontId="27" fillId="2" borderId="4" xfId="0" applyFont="1" applyFill="1" applyBorder="1" applyAlignment="1">
      <alignment horizontal="left" shrinkToFit="1"/>
    </xf>
    <xf numFmtId="0" fontId="27" fillId="2" borderId="11" xfId="0" applyFont="1" applyFill="1" applyBorder="1" applyAlignment="1">
      <alignment horizontal="left" shrinkToFit="1"/>
    </xf>
    <xf numFmtId="0" fontId="27" fillId="2" borderId="3" xfId="0" applyFont="1" applyFill="1" applyBorder="1" applyAlignment="1">
      <alignment horizontal="left" shrinkToFit="1"/>
    </xf>
    <xf numFmtId="0" fontId="27" fillId="2" borderId="20" xfId="0" applyFont="1" applyFill="1" applyBorder="1" applyAlignment="1">
      <alignment horizontal="left" shrinkToFit="1"/>
    </xf>
    <xf numFmtId="0" fontId="27" fillId="2" borderId="22" xfId="0" applyFont="1" applyFill="1" applyBorder="1" applyAlignment="1">
      <alignment horizontal="left" shrinkToFit="1"/>
    </xf>
    <xf numFmtId="0" fontId="27" fillId="2" borderId="19" xfId="0" applyFont="1" applyFill="1" applyBorder="1" applyAlignment="1">
      <alignment horizontal="left" shrinkToFit="1"/>
    </xf>
    <xf numFmtId="0" fontId="27" fillId="2" borderId="13" xfId="0" applyFont="1" applyFill="1" applyBorder="1" applyAlignment="1">
      <alignment horizontal="left" shrinkToFit="1"/>
    </xf>
    <xf numFmtId="0" fontId="27" fillId="2" borderId="21" xfId="2" applyFont="1" applyFill="1" applyBorder="1" applyAlignment="1">
      <alignment horizontal="left" shrinkToFit="1"/>
    </xf>
  </cellXfs>
  <cellStyles count="5">
    <cellStyle name="Hyperlink" xfId="3" builtinId="8"/>
    <cellStyle name="Normal" xfId="0" builtinId="0"/>
    <cellStyle name="Normal 2" xfId="2" xr:uid="{977B4C80-1DD5-4BD1-916B-96E8B3D11706}"/>
    <cellStyle name="Normal 3" xfId="4" xr:uid="{12892563-1167-4543-967E-1E40B0A69CE5}"/>
    <cellStyle name="Percent" xfId="1" builtinId="5"/>
  </cellStyles>
  <dxfs count="25">
    <dxf>
      <font>
        <strike val="0"/>
        <outline val="0"/>
        <shadow val="0"/>
        <vertAlign val="baseline"/>
        <color theme="2" tint="-0.499984740745262"/>
        <name val="Calibri"/>
        <family val="2"/>
        <scheme val="minor"/>
      </font>
      <numFmt numFmtId="167" formatCode="_-[$$-409]* #,##0.00_ ;_-[$$-409]* \-#,##0.00\ ;_-[$$-409]* &quot;-&quot;??_ ;_-@_ 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1" readingOrder="0"/>
    </dxf>
    <dxf>
      <font>
        <b val="0"/>
        <strike val="0"/>
        <outline val="0"/>
        <shadow val="0"/>
        <u val="none"/>
        <vertAlign val="baseline"/>
        <sz val="11"/>
        <color theme="2" tint="-0.499984740745262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vertical="bottom" textRotation="0" wrapText="0" indent="0" justifyLastLine="0" shrinkToFit="1" readingOrder="0"/>
    </dxf>
    <dxf>
      <font>
        <b val="0"/>
        <strike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1" readingOrder="0"/>
    </dxf>
    <dxf>
      <font>
        <b val="0"/>
        <strike val="0"/>
        <outline val="0"/>
        <shadow val="0"/>
        <u val="none"/>
        <vertAlign val="baseline"/>
        <sz val="11"/>
        <color theme="2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1" readingOrder="0"/>
      <border diagonalUp="0" diagonalDown="0">
        <left/>
        <right style="thin">
          <color rgb="FF00B0F0"/>
        </right>
        <top/>
        <bottom/>
        <vertical/>
        <horizontal/>
      </border>
    </dxf>
    <dxf>
      <font>
        <strike val="0"/>
        <outline val="0"/>
        <shadow val="0"/>
        <vertAlign val="baseline"/>
        <name val="Calibri"/>
        <family val="2"/>
        <scheme val="minor"/>
      </font>
      <numFmt numFmtId="165" formatCode="_-[$$-409]#,##0.00_ ;_-[$$-409]\-#,##0.00\ ;_-&quot;-&quot;??_ ;_-@_ "/>
      <fill>
        <patternFill patternType="none">
          <fgColor indexed="64"/>
          <bgColor indexed="65"/>
        </patternFill>
      </fill>
      <alignment vertical="bottom" textRotation="0" wrapText="0" indent="0" justifyLastLine="0" shrinkToFit="1" readingOrder="0"/>
    </dxf>
    <dxf>
      <font>
        <strike val="0"/>
        <outline val="0"/>
        <shadow val="0"/>
        <vertAlign val="baseline"/>
        <name val="Calibri"/>
        <family val="2"/>
        <scheme val="minor"/>
      </font>
      <numFmt numFmtId="165" formatCode="_-[$$-409]#,##0.00_ ;_-[$$-409]\-#,##0.00\ ;_-&quot;-&quot;??_ ;_-@_ "/>
      <fill>
        <patternFill patternType="none">
          <fgColor indexed="64"/>
          <bgColor indexed="65"/>
        </patternFill>
      </fill>
      <alignment vertical="bottom" textRotation="0" wrapText="0" indent="0" justifyLastLine="0" shrinkToFit="1" readingOrder="0"/>
    </dxf>
    <dxf>
      <font>
        <strike val="0"/>
        <outline val="0"/>
        <shadow val="0"/>
        <vertAlign val="baseline"/>
        <name val="Calibri"/>
        <family val="2"/>
        <scheme val="minor"/>
      </font>
      <numFmt numFmtId="165" formatCode="_-[$$-409]#,##0.00_ ;_-[$$-409]\-#,##0.00\ ;_-&quot;-&quot;??_ ;_-@_ "/>
      <fill>
        <patternFill patternType="none">
          <fgColor indexed="64"/>
          <bgColor indexed="65"/>
        </patternFill>
      </fill>
      <alignment vertical="bottom" textRotation="0" wrapText="0" indent="0" justifyLastLine="0" shrinkToFit="1" readingOrder="0"/>
    </dxf>
    <dxf>
      <font>
        <strike val="0"/>
        <outline val="0"/>
        <shadow val="0"/>
        <vertAlign val="baseline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strike val="0"/>
        <outline val="0"/>
        <shadow val="0"/>
        <vertAlign val="baseline"/>
        <name val="Calibri"/>
        <family val="2"/>
        <scheme val="minor"/>
      </font>
      <numFmt numFmtId="165" formatCode="_-[$$-409]#,##0.00_ ;_-[$$-409]\-#,##0.00\ ;_-&quot;-&quot;??_ ;_-@_ "/>
      <fill>
        <patternFill patternType="none">
          <fgColor indexed="64"/>
          <bgColor indexed="65"/>
        </patternFill>
      </fill>
      <alignment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1" readingOrder="0"/>
    </dxf>
    <dxf>
      <font>
        <b/>
        <strike val="0"/>
        <outline val="0"/>
        <shadow val="0"/>
        <vertAlign val="baseline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font>
        <strike val="0"/>
        <outline val="0"/>
        <shadow val="0"/>
        <vertAlign val="baseline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1" readingOrder="0"/>
    </dxf>
    <dxf>
      <font>
        <strike val="0"/>
        <outline val="0"/>
        <shadow val="0"/>
        <vertAlign val="baseline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1" readingOrder="0"/>
      <border diagonalUp="0" diagonalDown="0">
        <left style="thin">
          <color rgb="FF00B0F0"/>
        </left>
        <right/>
        <top/>
        <bottom/>
        <vertical/>
        <horizontal/>
      </border>
    </dxf>
    <dxf>
      <font>
        <strike val="0"/>
        <outline val="0"/>
        <shadow val="0"/>
        <vertAlign val="baseline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1" readingOrder="0"/>
    </dxf>
    <dxf>
      <font>
        <strike val="0"/>
        <outline val="0"/>
        <shadow val="0"/>
        <vertAlign val="baseline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 tint="-0.34998626667073579"/>
      </font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rgb="FF00B0F0"/>
        </top>
      </border>
    </dxf>
    <dxf>
      <font>
        <b/>
        <i val="0"/>
        <color theme="0"/>
      </font>
      <fill>
        <patternFill patternType="solid">
          <fgColor theme="4"/>
          <bgColor rgb="FF00B0F0"/>
        </patternFill>
      </fill>
    </dxf>
    <dxf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horizontal style="thin">
          <color rgb="FF00B0F0"/>
        </horizontal>
      </border>
    </dxf>
  </dxfs>
  <tableStyles count="1" defaultTableStyle="TableStyleMedium2" defaultPivotStyle="PivotStyleLight16">
    <tableStyle name="TableStyleMedium2 LL" pivot="0" count="7" xr9:uid="{BDE391A9-102A-4A29-9902-96B8A6CAE59A}">
      <tableStyleElement type="wholeTable" dxfId="24"/>
      <tableStyleElement type="headerRow" dxfId="23"/>
      <tableStyleElement type="totalRow" dxfId="22"/>
      <tableStyleElement type="firstColumn" dxfId="21"/>
      <tableStyleElement type="lastColumn" dxfId="20"/>
      <tableStyleElement type="firstRowStripe" dxfId="19"/>
      <tableStyleElement type="firstColumnStripe" dxfId="18"/>
    </tableStyle>
  </tableStyles>
  <colors>
    <mruColors>
      <color rgb="FF993366"/>
      <color rgb="FFE82808"/>
      <color rgb="FFFFCCCC"/>
      <color rgb="FF47028C"/>
      <color rgb="FF2E015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42875" y="123825"/>
    <xdr:ext cx="2257424" cy="299247"/>
    <xdr:pic>
      <xdr:nvPicPr>
        <xdr:cNvPr id="3" name="Picture 2">
          <a:extLst>
            <a:ext uri="{FF2B5EF4-FFF2-40B4-BE49-F238E27FC236}">
              <a16:creationId xmlns:a16="http://schemas.microsoft.com/office/drawing/2014/main" id="{6E0A3000-AC8D-4143-9452-C822EA186C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3503"/>
        <a:stretch/>
      </xdr:blipFill>
      <xdr:spPr>
        <a:xfrm>
          <a:off x="142875" y="123825"/>
          <a:ext cx="2257424" cy="299247"/>
        </a:xfrm>
        <a:prstGeom prst="rect">
          <a:avLst/>
        </a:prstGeom>
      </xdr:spPr>
    </xdr:pic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3783BF-F76D-4755-BD3E-65CB7D05FF60}" name="Tbl_Quote_US_1880108114254" displayName="Tbl_Quote_US_1880108114254" ref="A15:N210" totalsRowShown="0" headerRowDxfId="15" dataDxfId="14">
  <autoFilter ref="A15:N210" xr:uid="{CF1B0968-3108-4684-B176-7AC3ED0AB58D}"/>
  <tableColumns count="14">
    <tableColumn id="1" xr3:uid="{6D879AFD-88F1-458C-B232-DB1D62E750F9}" name="Code" dataDxfId="13"/>
    <tableColumn id="2" xr3:uid="{3CC34645-3724-43BA-8302-E036354A9CC1}" name="Title" dataDxfId="12"/>
    <tableColumn id="3" xr3:uid="{F0DD9305-FB00-45E7-A344-AA63A30C43BA}" name="Qty" dataDxfId="11"/>
    <tableColumn id="4" xr3:uid="{32804615-B314-4E57-B991-7F0CD72CB717}" name="ISBN" dataDxfId="10"/>
    <tableColumn id="5" xr3:uid="{6D7D558C-26F9-4D6D-A82D-DA490B383679}" name="Price" dataDxfId="9"/>
    <tableColumn id="11" xr3:uid="{5F713921-1825-454D-B16D-AAC339B68836}" name="Disc %" dataDxfId="8"/>
    <tableColumn id="6" xr3:uid="{2B6F6698-B1EF-4616-988C-0D457145CD06}" name="Net Value" dataDxfId="7">
      <calculatedColumnFormula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calculatedColumnFormula>
    </tableColumn>
    <tableColumn id="7" xr3:uid="{254BAC63-CFD6-4F84-AAE0-9F74A4166295}" name="Tax" dataDxfId="6">
      <calculatedColumnFormula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calculatedColumnFormula>
    </tableColumn>
    <tableColumn id="8" xr3:uid="{6E1519D7-DA92-49C1-8CB2-6DBD094E0985}" name="Line Total" dataDxfId="5">
      <calculatedColumnFormula>IF(Tbl_Quote_US_1880108114254[[#This Row],[Net Value]]="","",IF(Tbl_Quote_US_1880108114254[[#This Row],[Qty]]&gt;0,Tbl_Quote_US_1880108114254[[#This Row],[Tax]]+Tbl_Quote_US_1880108114254[[#This Row],[Net Value]],""))</calculatedColumnFormula>
    </tableColumn>
    <tableColumn id="10" xr3:uid="{C6B4835A-9B57-45DE-AAD1-5476468E228F}" name="Type" dataDxfId="4"/>
    <tableColumn id="12" xr3:uid="{21D7B840-F784-45CC-9516-0A3D97C96174}" name="Ship Item?" dataDxfId="3"/>
    <tableColumn id="13" xr3:uid="{9F1DD557-A5FD-481F-A14C-191D812476E4}" name="Net of Ship Item" dataDxfId="2">
      <calculatedColumnFormula>IF(Tbl_Quote_US_1880108114254[[#This Row],[Ship Item?]]="Y", Tbl_Quote_US_1880108114254[Net Value],"")</calculatedColumnFormula>
    </tableColumn>
    <tableColumn id="9" xr3:uid="{98F76006-27E3-42F7-BA90-7500478C4079}" name="RER only?" dataDxfId="1"/>
    <tableColumn id="14" xr3:uid="{F6417595-F7C9-4AB9-B1D6-1FF21F75EA8F}" name="Disc" dataDxfId="0">
      <calculatedColumnFormula>IF(Tbl_Quote_US_1880108114254[[#This Row],[Disc %]]="","",IF(Tbl_Quote_US_1880108114254[[#This Row],[Qty]]="","",Tbl_Quote_US_1880108114254[[#This Row],[Qty]]*Tbl_Quote_US_1880108114254[[#This Row],[Price]]*Tbl_Quote_US_1880108114254[[#This Row],[Disc %]]))</calculatedColumnFormula>
    </tableColumn>
  </tableColumns>
  <tableStyleInfo name="TableStyleMedium2 LL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D3818-293C-4A40-ADB1-7B906633AEED}">
  <sheetPr codeName="Sheet2">
    <pageSetUpPr fitToPage="1"/>
  </sheetPr>
  <dimension ref="A1:AR265"/>
  <sheetViews>
    <sheetView tabSelected="1" view="pageBreakPreview" zoomScale="85" zoomScaleNormal="100" zoomScaleSheetLayoutView="85" workbookViewId="0">
      <selection activeCell="B4" sqref="B4:C4"/>
    </sheetView>
  </sheetViews>
  <sheetFormatPr defaultColWidth="9.1796875" defaultRowHeight="14.5" outlineLevelRow="1" x14ac:dyDescent="0.35"/>
  <cols>
    <col min="1" max="1" width="11.7265625" style="12" customWidth="1"/>
    <col min="2" max="2" width="47.26953125" style="12" customWidth="1"/>
    <col min="3" max="3" width="10.7265625" style="12" customWidth="1"/>
    <col min="4" max="4" width="16" style="12" bestFit="1" customWidth="1"/>
    <col min="5" max="5" width="12.1796875" style="12" customWidth="1"/>
    <col min="6" max="6" width="12.54296875" style="12" bestFit="1" customWidth="1"/>
    <col min="7" max="7" width="12.81640625" style="12" customWidth="1"/>
    <col min="8" max="8" width="13.81640625" style="12" customWidth="1"/>
    <col min="9" max="9" width="12.7265625" style="12" customWidth="1"/>
    <col min="10" max="10" width="18.7265625" style="12" customWidth="1"/>
    <col min="11" max="11" width="15.81640625" style="12" hidden="1" customWidth="1"/>
    <col min="12" max="12" width="14.26953125" style="12" hidden="1" customWidth="1"/>
    <col min="13" max="13" width="11.81640625" style="12" hidden="1" customWidth="1"/>
    <col min="14" max="14" width="9.1796875" style="12" hidden="1" customWidth="1"/>
    <col min="15" max="44" width="9.1796875" style="58"/>
    <col min="45" max="16384" width="9.1796875" style="12"/>
  </cols>
  <sheetData>
    <row r="1" spans="1:15" ht="37.5" customHeight="1" x14ac:dyDescent="0.35">
      <c r="A1" s="31"/>
      <c r="B1" s="11"/>
      <c r="C1" s="11"/>
      <c r="D1" s="11"/>
      <c r="E1" s="10"/>
      <c r="F1" s="10"/>
      <c r="G1" s="154" t="s">
        <v>274</v>
      </c>
      <c r="H1" s="154"/>
      <c r="I1" s="154"/>
      <c r="J1" s="10"/>
      <c r="K1" s="53"/>
      <c r="L1" s="53"/>
      <c r="M1" s="53"/>
      <c r="N1" s="53"/>
      <c r="O1" s="57"/>
    </row>
    <row r="2" spans="1:15" ht="12" customHeight="1" x14ac:dyDescent="0.35">
      <c r="A2" s="13" t="s">
        <v>0</v>
      </c>
      <c r="B2" s="14"/>
      <c r="C2" s="14"/>
      <c r="D2" s="14"/>
      <c r="E2" s="15"/>
      <c r="F2" s="15"/>
      <c r="G2" s="155"/>
      <c r="H2" s="155"/>
      <c r="I2" s="155"/>
      <c r="J2" s="10"/>
      <c r="K2" s="53"/>
      <c r="L2" s="53"/>
      <c r="M2" s="53"/>
      <c r="N2" s="53"/>
      <c r="O2" s="57"/>
    </row>
    <row r="3" spans="1:15" ht="12" customHeight="1" x14ac:dyDescent="0.35">
      <c r="A3" s="16" t="s">
        <v>1</v>
      </c>
      <c r="B3" s="17"/>
      <c r="C3" s="17"/>
      <c r="D3" s="17"/>
      <c r="E3" s="9"/>
      <c r="F3" s="36"/>
      <c r="G3" s="36"/>
      <c r="H3" s="37">
        <v>2022</v>
      </c>
      <c r="I3" s="36"/>
      <c r="J3" s="10"/>
      <c r="K3" s="53"/>
      <c r="L3" s="53"/>
      <c r="M3" s="53"/>
      <c r="N3" s="53"/>
      <c r="O3" s="57"/>
    </row>
    <row r="4" spans="1:15" outlineLevel="1" x14ac:dyDescent="0.35">
      <c r="A4" s="18" t="s">
        <v>2</v>
      </c>
      <c r="B4" s="160"/>
      <c r="C4" s="160"/>
      <c r="D4" s="18" t="s">
        <v>3</v>
      </c>
      <c r="E4" s="176" t="s">
        <v>4</v>
      </c>
      <c r="F4" s="177"/>
      <c r="G4" s="177"/>
      <c r="H4" s="177"/>
      <c r="I4" s="178"/>
      <c r="J4" s="52" t="s">
        <v>5</v>
      </c>
      <c r="K4" s="53"/>
      <c r="L4" s="53"/>
      <c r="M4" s="53"/>
      <c r="N4" s="53"/>
      <c r="O4" s="57"/>
    </row>
    <row r="5" spans="1:15" outlineLevel="1" x14ac:dyDescent="0.35">
      <c r="A5" s="19" t="s">
        <v>6</v>
      </c>
      <c r="B5" s="159"/>
      <c r="C5" s="159"/>
      <c r="D5" s="20"/>
      <c r="E5" s="179" t="s">
        <v>7</v>
      </c>
      <c r="F5" s="180"/>
      <c r="G5" s="180"/>
      <c r="H5" s="180"/>
      <c r="I5" s="181"/>
      <c r="J5" s="53" t="s">
        <v>8</v>
      </c>
      <c r="K5" s="53"/>
      <c r="L5"/>
      <c r="M5" s="53"/>
      <c r="N5" s="53"/>
      <c r="O5" s="57"/>
    </row>
    <row r="6" spans="1:15" outlineLevel="1" x14ac:dyDescent="0.35">
      <c r="A6" s="19" t="s">
        <v>9</v>
      </c>
      <c r="B6" s="167" t="str">
        <f ca="1">IF(cell_ac="","",TEXT(DAY(NOW()),"00")&amp;TEXT(MONTH(NOW()),"00")&amp;TEXT(YEAR(NOW()),"00")&amp;$E$10)</f>
        <v/>
      </c>
      <c r="C6" s="167"/>
      <c r="D6" s="21"/>
      <c r="E6" s="182" t="s">
        <v>10</v>
      </c>
      <c r="F6" s="182"/>
      <c r="G6" s="182"/>
      <c r="H6" s="182"/>
      <c r="I6" s="39" t="s">
        <v>11</v>
      </c>
      <c r="J6" s="53"/>
      <c r="K6" s="53"/>
      <c r="L6" s="54"/>
      <c r="M6" s="53"/>
      <c r="N6" s="53"/>
      <c r="O6" s="57"/>
    </row>
    <row r="7" spans="1:15" outlineLevel="1" x14ac:dyDescent="0.35">
      <c r="A7" s="18" t="s">
        <v>12</v>
      </c>
      <c r="B7" s="167" t="str">
        <f ca="1">IF(cell_ac="","",NOW())</f>
        <v/>
      </c>
      <c r="C7" s="167"/>
      <c r="D7" s="22"/>
      <c r="E7" s="160" t="s">
        <v>13</v>
      </c>
      <c r="F7" s="160"/>
      <c r="G7" s="160"/>
      <c r="H7" s="183"/>
      <c r="I7" s="40" t="s">
        <v>14</v>
      </c>
      <c r="J7" s="53"/>
      <c r="K7" s="53"/>
      <c r="L7" s="54"/>
      <c r="M7" s="53"/>
      <c r="N7" s="53"/>
      <c r="O7" s="57"/>
    </row>
    <row r="8" spans="1:15" ht="15.5" outlineLevel="1" x14ac:dyDescent="0.35">
      <c r="A8" s="156" t="s">
        <v>15</v>
      </c>
      <c r="B8" s="165"/>
      <c r="C8" s="166"/>
      <c r="D8" s="23" t="s">
        <v>16</v>
      </c>
      <c r="E8" s="170"/>
      <c r="F8" s="171"/>
      <c r="G8" s="171"/>
      <c r="H8" s="168" t="s">
        <v>17</v>
      </c>
      <c r="I8" s="169"/>
      <c r="J8" s="53"/>
      <c r="K8" s="53"/>
      <c r="L8" s="55"/>
      <c r="M8" s="53"/>
      <c r="N8" s="53"/>
      <c r="O8" s="57"/>
    </row>
    <row r="9" spans="1:15" outlineLevel="1" x14ac:dyDescent="0.35">
      <c r="A9" s="157"/>
      <c r="B9" s="161"/>
      <c r="C9" s="162"/>
      <c r="D9" s="18" t="s">
        <v>18</v>
      </c>
      <c r="E9" s="172"/>
      <c r="F9" s="173"/>
      <c r="G9" s="173"/>
      <c r="H9" s="38" t="s">
        <v>19</v>
      </c>
      <c r="I9" s="24" t="str">
        <f>IF(SUM(Tbl_Quote_US_1880108114254[Disc])=0,"",SUM(Tbl_Quote_US_1880108114254[Disc]))</f>
        <v/>
      </c>
      <c r="J9" s="53"/>
      <c r="K9" s="53"/>
      <c r="L9" s="53"/>
      <c r="M9" s="53"/>
      <c r="N9" s="53"/>
      <c r="O9" s="57"/>
    </row>
    <row r="10" spans="1:15" outlineLevel="1" x14ac:dyDescent="0.35">
      <c r="A10" s="157"/>
      <c r="B10" s="161"/>
      <c r="C10" s="162"/>
      <c r="D10" s="18" t="s">
        <v>20</v>
      </c>
      <c r="E10" s="174"/>
      <c r="F10" s="175"/>
      <c r="G10" s="175"/>
      <c r="H10" s="5" t="s">
        <v>21</v>
      </c>
      <c r="I10" s="24">
        <f>SUM(Tbl_Quote_US_1880108114254[Net Value])</f>
        <v>0</v>
      </c>
      <c r="J10" s="53"/>
      <c r="K10" s="53"/>
      <c r="L10" s="53"/>
      <c r="M10" s="53"/>
      <c r="N10" s="53"/>
      <c r="O10" s="57"/>
    </row>
    <row r="11" spans="1:15" outlineLevel="1" x14ac:dyDescent="0.35">
      <c r="A11" s="157"/>
      <c r="B11" s="161"/>
      <c r="C11" s="162"/>
      <c r="D11" s="23" t="s">
        <v>22</v>
      </c>
      <c r="E11" s="26">
        <v>0</v>
      </c>
      <c r="F11" s="27"/>
      <c r="G11" s="27"/>
      <c r="H11" s="4" t="s">
        <v>23</v>
      </c>
      <c r="I11" s="25">
        <f>IF(SUM(Tbl_Quote_US_1880108114254[Net of Ship Item])&gt;0,IF(SUM(Tbl_Quote_US_1880108114254[Net of Ship Item])&gt;2500,SUM(Tbl_Quote_US_1880108114254[Net of Ship Item])*0.06,IF(SUM(Tbl_Quote_US_1880108114254[Net of Ship Item])&gt;250,SUM(Tbl_Quote_US_1880108114254[Net of Ship Item])*0.08,IF(SUM(Tbl_Quote_US_1880108114254[Net of Ship Item])&gt;60,SUM(Tbl_Quote_US_1880108114254[Net of Ship Item])*0.1,6))),0)</f>
        <v>0</v>
      </c>
      <c r="J11" s="53"/>
      <c r="K11" s="53"/>
      <c r="L11" s="53"/>
      <c r="M11" s="53"/>
      <c r="N11" s="53"/>
      <c r="O11" s="57"/>
    </row>
    <row r="12" spans="1:15" outlineLevel="1" x14ac:dyDescent="0.35">
      <c r="A12" s="158"/>
      <c r="B12" s="163"/>
      <c r="C12" s="164"/>
      <c r="D12" s="27"/>
      <c r="E12" s="27"/>
      <c r="F12" s="27"/>
      <c r="G12" s="27"/>
      <c r="H12" s="4" t="s">
        <v>24</v>
      </c>
      <c r="I12" s="25">
        <f>IF(SUM(Tbl_Quote_US_1880108114254[Tax])=0,0,SUM(Tbl_Quote_US_1880108114254[Tax])+(cell_ShippingTotal*cell_taxrate))</f>
        <v>0</v>
      </c>
      <c r="J12" s="53"/>
      <c r="K12" s="53"/>
      <c r="L12" s="53"/>
      <c r="M12" s="53"/>
      <c r="N12" s="53"/>
      <c r="O12" s="57"/>
    </row>
    <row r="13" spans="1:15" ht="18.5" x14ac:dyDescent="0.35">
      <c r="A13" s="6" t="s">
        <v>25</v>
      </c>
      <c r="B13" s="6"/>
      <c r="C13" s="2"/>
      <c r="D13" s="1"/>
      <c r="E13" s="29"/>
      <c r="F13" s="30"/>
      <c r="G13" s="27"/>
      <c r="H13" s="3" t="s">
        <v>26</v>
      </c>
      <c r="I13" s="28">
        <f>cell_ordertotal+cell_ShippingTotal+cell_VATtotal</f>
        <v>0</v>
      </c>
      <c r="J13" s="53"/>
      <c r="K13" s="53"/>
      <c r="L13" s="53"/>
      <c r="M13" s="53"/>
      <c r="N13" s="53"/>
      <c r="O13" s="57"/>
    </row>
    <row r="14" spans="1:15" ht="4.5" customHeight="1" x14ac:dyDescent="0.35">
      <c r="A14" s="6"/>
      <c r="B14" s="6"/>
      <c r="C14" s="2"/>
      <c r="D14" s="1"/>
      <c r="E14" s="29"/>
      <c r="F14" s="30"/>
      <c r="G14" s="30"/>
      <c r="H14" s="30"/>
      <c r="I14" s="30"/>
      <c r="J14" s="32"/>
    </row>
    <row r="15" spans="1:15" x14ac:dyDescent="0.35">
      <c r="A15" s="59" t="s">
        <v>27</v>
      </c>
      <c r="B15" s="60" t="s">
        <v>28</v>
      </c>
      <c r="C15" s="60" t="s">
        <v>29</v>
      </c>
      <c r="D15" s="61" t="s">
        <v>30</v>
      </c>
      <c r="E15" s="60" t="s">
        <v>31</v>
      </c>
      <c r="F15" s="33" t="s">
        <v>32</v>
      </c>
      <c r="G15" s="60" t="s">
        <v>33</v>
      </c>
      <c r="H15" s="60" t="s">
        <v>34</v>
      </c>
      <c r="I15" s="60" t="s">
        <v>35</v>
      </c>
      <c r="J15" s="62" t="s">
        <v>36</v>
      </c>
      <c r="K15" s="12" t="s">
        <v>37</v>
      </c>
      <c r="L15" s="12" t="s">
        <v>38</v>
      </c>
      <c r="M15" t="s">
        <v>39</v>
      </c>
      <c r="N15" t="s">
        <v>40</v>
      </c>
    </row>
    <row r="16" spans="1:15" ht="21" x14ac:dyDescent="0.5">
      <c r="A16" s="63" t="s">
        <v>41</v>
      </c>
      <c r="B16" s="64"/>
      <c r="C16" s="65" t="s">
        <v>42</v>
      </c>
      <c r="D16" s="66"/>
      <c r="E16" s="67"/>
      <c r="F16" s="41"/>
      <c r="G16" s="67"/>
      <c r="H16" s="67"/>
      <c r="I16" s="65"/>
      <c r="J16" s="143" t="s">
        <v>42</v>
      </c>
      <c r="K16" s="8" t="s">
        <v>42</v>
      </c>
      <c r="L16" s="7"/>
      <c r="M16" s="35" t="s">
        <v>43</v>
      </c>
      <c r="N16" s="7"/>
    </row>
    <row r="17" spans="1:14" ht="15" customHeight="1" x14ac:dyDescent="0.35">
      <c r="A17" s="68" t="s">
        <v>44</v>
      </c>
      <c r="B17" s="69" t="s">
        <v>45</v>
      </c>
      <c r="C17" s="70"/>
      <c r="D17" s="71">
        <v>9781782481508</v>
      </c>
      <c r="E17" s="72">
        <v>399.99</v>
      </c>
      <c r="F17" s="73"/>
      <c r="G17" s="74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7" s="74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7" s="74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7" s="144" t="s">
        <v>46</v>
      </c>
      <c r="K17" s="8" t="s">
        <v>47</v>
      </c>
      <c r="L17" s="7" t="str">
        <f>IF(Tbl_Quote_US_1880108114254[[#This Row],[Ship Item?]]="Y", Tbl_Quote_US_1880108114254[Net Value],"")</f>
        <v/>
      </c>
      <c r="M17" s="35" t="s">
        <v>43</v>
      </c>
      <c r="N17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8" spans="1:14" ht="15" customHeight="1" x14ac:dyDescent="0.35">
      <c r="A18" s="75" t="s">
        <v>48</v>
      </c>
      <c r="B18" s="76" t="s">
        <v>49</v>
      </c>
      <c r="C18" s="70"/>
      <c r="D18" s="77">
        <v>9781862092266</v>
      </c>
      <c r="E18" s="78">
        <v>59.99</v>
      </c>
      <c r="F18" s="73"/>
      <c r="G18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8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8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8" s="144" t="s">
        <v>50</v>
      </c>
      <c r="K18" s="8" t="s">
        <v>47</v>
      </c>
      <c r="L18" s="7" t="str">
        <f>IF(Tbl_Quote_US_1880108114254[[#This Row],[Ship Item?]]="Y", Tbl_Quote_US_1880108114254[Net Value],"")</f>
        <v/>
      </c>
      <c r="M18" s="35" t="s">
        <v>43</v>
      </c>
      <c r="N18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9" spans="1:14" ht="15" customHeight="1" x14ac:dyDescent="0.35">
      <c r="A19" s="75" t="s">
        <v>51</v>
      </c>
      <c r="B19" s="76" t="s">
        <v>52</v>
      </c>
      <c r="C19" s="70"/>
      <c r="D19" s="77">
        <v>9781862092242</v>
      </c>
      <c r="E19" s="78">
        <v>49.99</v>
      </c>
      <c r="F19" s="73"/>
      <c r="G19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9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9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9" s="144" t="s">
        <v>53</v>
      </c>
      <c r="K19" s="8" t="s">
        <v>47</v>
      </c>
      <c r="L19" s="7" t="str">
        <f>IF(Tbl_Quote_US_1880108114254[[#This Row],[Ship Item?]]="Y", Tbl_Quote_US_1880108114254[Net Value],"")</f>
        <v/>
      </c>
      <c r="M19" s="35" t="s">
        <v>43</v>
      </c>
      <c r="N19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20" spans="1:14" ht="15" customHeight="1" x14ac:dyDescent="0.35">
      <c r="A20" s="75" t="s">
        <v>54</v>
      </c>
      <c r="B20" s="76" t="s">
        <v>55</v>
      </c>
      <c r="C20" s="70"/>
      <c r="D20" s="77">
        <v>9781862091986</v>
      </c>
      <c r="E20" s="78">
        <v>49.99</v>
      </c>
      <c r="F20" s="73"/>
      <c r="G20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20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20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20" s="144" t="s">
        <v>53</v>
      </c>
      <c r="K20" s="8" t="s">
        <v>47</v>
      </c>
      <c r="L20" s="7" t="str">
        <f>IF(Tbl_Quote_US_1880108114254[[#This Row],[Ship Item?]]="Y", Tbl_Quote_US_1880108114254[Net Value],"")</f>
        <v/>
      </c>
      <c r="M20" s="35" t="s">
        <v>43</v>
      </c>
      <c r="N20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21" spans="1:14" ht="15" customHeight="1" x14ac:dyDescent="0.35">
      <c r="A21" s="75" t="s">
        <v>56</v>
      </c>
      <c r="B21" s="76" t="s">
        <v>57</v>
      </c>
      <c r="C21" s="70"/>
      <c r="D21" s="77">
        <v>9781862092228</v>
      </c>
      <c r="E21" s="78">
        <v>13.99</v>
      </c>
      <c r="F21" s="73"/>
      <c r="G21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21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21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21" s="144" t="s">
        <v>58</v>
      </c>
      <c r="K21" s="8" t="s">
        <v>47</v>
      </c>
      <c r="L21" s="7" t="str">
        <f>IF(Tbl_Quote_US_1880108114254[[#This Row],[Ship Item?]]="Y", Tbl_Quote_US_1880108114254[Net Value],"")</f>
        <v/>
      </c>
      <c r="M21" s="35" t="s">
        <v>43</v>
      </c>
      <c r="N21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22" spans="1:14" ht="15" customHeight="1" x14ac:dyDescent="0.35">
      <c r="A22" s="75" t="s">
        <v>59</v>
      </c>
      <c r="B22" s="76" t="s">
        <v>60</v>
      </c>
      <c r="C22" s="70"/>
      <c r="D22" s="77">
        <v>9781782481485</v>
      </c>
      <c r="E22" s="78">
        <v>34.99</v>
      </c>
      <c r="F22" s="73"/>
      <c r="G22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22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22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22" s="144" t="s">
        <v>61</v>
      </c>
      <c r="K22" s="8" t="s">
        <v>47</v>
      </c>
      <c r="L22" s="7" t="str">
        <f>IF(Tbl_Quote_US_1880108114254[[#This Row],[Ship Item?]]="Y", Tbl_Quote_US_1880108114254[Net Value],"")</f>
        <v/>
      </c>
      <c r="M22" s="35" t="s">
        <v>43</v>
      </c>
      <c r="N22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23" spans="1:14" ht="15" customHeight="1" x14ac:dyDescent="0.35">
      <c r="A23" s="75" t="s">
        <v>62</v>
      </c>
      <c r="B23" s="76" t="s">
        <v>63</v>
      </c>
      <c r="C23" s="70"/>
      <c r="D23" s="77">
        <v>9781862092396</v>
      </c>
      <c r="E23" s="78">
        <v>49.99</v>
      </c>
      <c r="F23" s="73"/>
      <c r="G23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23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23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23" s="144" t="s">
        <v>64</v>
      </c>
      <c r="K23" s="8" t="s">
        <v>47</v>
      </c>
      <c r="L23" s="7" t="str">
        <f>IF(Tbl_Quote_US_1880108114254[[#This Row],[Ship Item?]]="Y", Tbl_Quote_US_1880108114254[Net Value],"")</f>
        <v/>
      </c>
      <c r="M23" s="35" t="s">
        <v>43</v>
      </c>
      <c r="N23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24" spans="1:14" ht="15" customHeight="1" x14ac:dyDescent="0.35">
      <c r="A24" s="75" t="s">
        <v>65</v>
      </c>
      <c r="B24" s="76" t="s">
        <v>66</v>
      </c>
      <c r="C24" s="70"/>
      <c r="D24" s="77">
        <v>9781862092235</v>
      </c>
      <c r="E24" s="78">
        <v>14.99</v>
      </c>
      <c r="F24" s="73"/>
      <c r="G24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24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24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24" s="144" t="s">
        <v>67</v>
      </c>
      <c r="K24" s="8" t="s">
        <v>47</v>
      </c>
      <c r="L24" s="7" t="str">
        <f>IF(Tbl_Quote_US_1880108114254[[#This Row],[Ship Item?]]="Y", Tbl_Quote_US_1880108114254[Net Value],"")</f>
        <v/>
      </c>
      <c r="M24" s="35" t="s">
        <v>43</v>
      </c>
      <c r="N24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25" spans="1:14" ht="15" customHeight="1" x14ac:dyDescent="0.35">
      <c r="A25" s="75" t="s">
        <v>68</v>
      </c>
      <c r="B25" s="76" t="s">
        <v>69</v>
      </c>
      <c r="C25" s="70"/>
      <c r="D25" s="77">
        <v>9781862098183</v>
      </c>
      <c r="E25" s="78">
        <v>15.99</v>
      </c>
      <c r="F25" s="73"/>
      <c r="G25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25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25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25" s="144" t="s">
        <v>67</v>
      </c>
      <c r="K25" s="8" t="s">
        <v>47</v>
      </c>
      <c r="L25" s="7" t="str">
        <f>IF(Tbl_Quote_US_1880108114254[[#This Row],[Ship Item?]]="Y", Tbl_Quote_US_1880108114254[Net Value],"")</f>
        <v/>
      </c>
      <c r="M25" s="35" t="s">
        <v>43</v>
      </c>
      <c r="N25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26" spans="1:14" ht="15" customHeight="1" x14ac:dyDescent="0.35">
      <c r="A26" s="75" t="s">
        <v>70</v>
      </c>
      <c r="B26" s="76" t="s">
        <v>71</v>
      </c>
      <c r="C26" s="70"/>
      <c r="D26" s="77">
        <v>9781862099333</v>
      </c>
      <c r="E26" s="78">
        <v>25.99</v>
      </c>
      <c r="F26" s="73"/>
      <c r="G26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26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26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26" s="144" t="s">
        <v>67</v>
      </c>
      <c r="K26" s="8" t="s">
        <v>47</v>
      </c>
      <c r="L26" s="7" t="str">
        <f>IF(Tbl_Quote_US_1880108114254[[#This Row],[Ship Item?]]="Y", Tbl_Quote_US_1880108114254[Net Value],"")</f>
        <v/>
      </c>
      <c r="M26" s="35" t="s">
        <v>43</v>
      </c>
      <c r="N26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27" spans="1:14" x14ac:dyDescent="0.35">
      <c r="A27" s="80" t="s">
        <v>72</v>
      </c>
      <c r="B27" s="76" t="s">
        <v>73</v>
      </c>
      <c r="C27" s="70"/>
      <c r="D27" s="77">
        <v>9781862092273</v>
      </c>
      <c r="E27" s="78">
        <v>11.99</v>
      </c>
      <c r="F27" s="73"/>
      <c r="G27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27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27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27" s="144" t="s">
        <v>53</v>
      </c>
      <c r="K27" s="8" t="s">
        <v>47</v>
      </c>
      <c r="L27" s="7" t="str">
        <f>IF(Tbl_Quote_US_1880108114254[[#This Row],[Ship Item?]]="Y", Tbl_Quote_US_1880108114254[Net Value],"")</f>
        <v/>
      </c>
      <c r="M27" s="35" t="s">
        <v>43</v>
      </c>
      <c r="N27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28" spans="1:14" x14ac:dyDescent="0.35">
      <c r="A28" s="80" t="s">
        <v>74</v>
      </c>
      <c r="B28" s="82" t="s">
        <v>75</v>
      </c>
      <c r="C28" s="83"/>
      <c r="D28" s="77">
        <v>9781862099760</v>
      </c>
      <c r="E28" s="81">
        <v>14.99</v>
      </c>
      <c r="F28" s="73"/>
      <c r="G28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28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28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28" s="144" t="s">
        <v>58</v>
      </c>
      <c r="K28" s="8" t="s">
        <v>47</v>
      </c>
      <c r="L28" s="7" t="str">
        <f>IF(Tbl_Quote_US_1880108114254[[#This Row],[Ship Item?]]="Y", Tbl_Quote_US_1880108114254[Net Value],"")</f>
        <v/>
      </c>
      <c r="M28" s="35" t="s">
        <v>43</v>
      </c>
      <c r="N28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29" spans="1:14" x14ac:dyDescent="0.35">
      <c r="A29" s="80" t="s">
        <v>76</v>
      </c>
      <c r="B29" s="82" t="s">
        <v>77</v>
      </c>
      <c r="C29" s="83"/>
      <c r="D29" s="77">
        <v>9781862092464</v>
      </c>
      <c r="E29" s="81">
        <v>11.99</v>
      </c>
      <c r="F29" s="73"/>
      <c r="G29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29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29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29" s="144" t="s">
        <v>58</v>
      </c>
      <c r="K29" s="8" t="s">
        <v>47</v>
      </c>
      <c r="L29" s="7" t="str">
        <f>IF(Tbl_Quote_US_1880108114254[[#This Row],[Ship Item?]]="Y", Tbl_Quote_US_1880108114254[Net Value],"")</f>
        <v/>
      </c>
      <c r="M29" s="35" t="s">
        <v>43</v>
      </c>
      <c r="N29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30" spans="1:14" x14ac:dyDescent="0.35">
      <c r="A30" s="80" t="s">
        <v>78</v>
      </c>
      <c r="B30" s="82" t="s">
        <v>79</v>
      </c>
      <c r="C30" s="83"/>
      <c r="D30" s="77">
        <v>9781862092907</v>
      </c>
      <c r="E30" s="81">
        <v>11.99</v>
      </c>
      <c r="F30" s="73"/>
      <c r="G30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30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30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30" s="144" t="s">
        <v>58</v>
      </c>
      <c r="K30" s="8" t="s">
        <v>80</v>
      </c>
      <c r="L30" s="7" t="str">
        <f>IF(Tbl_Quote_US_1880108114254[[#This Row],[Ship Item?]]="Y", Tbl_Quote_US_1880108114254[Net Value],"")</f>
        <v/>
      </c>
      <c r="M30" s="35" t="s">
        <v>43</v>
      </c>
      <c r="N30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31" spans="1:14" x14ac:dyDescent="0.35">
      <c r="A31" s="75" t="s">
        <v>81</v>
      </c>
      <c r="B31" s="84" t="s">
        <v>82</v>
      </c>
      <c r="C31" s="83"/>
      <c r="D31" s="77">
        <v>9781862098619</v>
      </c>
      <c r="E31" s="79">
        <v>79.989999999999995</v>
      </c>
      <c r="F31" s="73"/>
      <c r="G31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31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31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31" s="144" t="s">
        <v>83</v>
      </c>
      <c r="K31" s="8" t="s">
        <v>47</v>
      </c>
      <c r="L31" s="7" t="str">
        <f>IF(Tbl_Quote_US_1880108114254[[#This Row],[Ship Item?]]="Y", Tbl_Quote_US_1880108114254[Net Value],"")</f>
        <v/>
      </c>
      <c r="M31" s="35" t="s">
        <v>43</v>
      </c>
      <c r="N31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32" spans="1:14" ht="21" x14ac:dyDescent="0.5">
      <c r="A32" s="85" t="s">
        <v>84</v>
      </c>
      <c r="B32" s="86"/>
      <c r="C32" s="87"/>
      <c r="D32" s="88"/>
      <c r="E32" s="89"/>
      <c r="F32" s="47"/>
      <c r="G32" s="89"/>
      <c r="H32" s="89"/>
      <c r="I32" s="87"/>
      <c r="J32" s="148" t="s">
        <v>42</v>
      </c>
      <c r="K32" s="8" t="s">
        <v>42</v>
      </c>
      <c r="L32" s="7"/>
      <c r="M32" s="35" t="s">
        <v>43</v>
      </c>
      <c r="N32" s="7"/>
    </row>
    <row r="33" spans="1:14" x14ac:dyDescent="0.35">
      <c r="A33" s="90" t="s">
        <v>85</v>
      </c>
      <c r="B33" s="69" t="s">
        <v>86</v>
      </c>
      <c r="C33" s="70"/>
      <c r="D33" s="71">
        <v>9781862099173</v>
      </c>
      <c r="E33" s="72">
        <v>699.99</v>
      </c>
      <c r="F33" s="73"/>
      <c r="G33" s="74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33" s="74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33" s="74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33" s="144" t="s">
        <v>46</v>
      </c>
      <c r="K33" s="8" t="s">
        <v>47</v>
      </c>
      <c r="L33" s="7" t="str">
        <f>IF(Tbl_Quote_US_1880108114254[[#This Row],[Ship Item?]]="Y", Tbl_Quote_US_1880108114254[Net Value],"")</f>
        <v/>
      </c>
      <c r="M33" s="35" t="s">
        <v>43</v>
      </c>
      <c r="N33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34" spans="1:14" x14ac:dyDescent="0.35">
      <c r="A34" s="91" t="s">
        <v>87</v>
      </c>
      <c r="B34" s="76" t="s">
        <v>88</v>
      </c>
      <c r="C34" s="92"/>
      <c r="D34" s="77">
        <v>9781862095984</v>
      </c>
      <c r="E34" s="78">
        <v>109.99</v>
      </c>
      <c r="F34" s="73"/>
      <c r="G34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34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34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34" s="144" t="s">
        <v>50</v>
      </c>
      <c r="K34" s="8" t="s">
        <v>47</v>
      </c>
      <c r="L34" s="7" t="str">
        <f>IF(Tbl_Quote_US_1880108114254[[#This Row],[Ship Item?]]="Y", Tbl_Quote_US_1880108114254[Net Value],"")</f>
        <v/>
      </c>
      <c r="M34" s="35" t="s">
        <v>43</v>
      </c>
      <c r="N34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35" spans="1:14" x14ac:dyDescent="0.35">
      <c r="A35" s="91" t="s">
        <v>89</v>
      </c>
      <c r="B35" s="76" t="s">
        <v>90</v>
      </c>
      <c r="C35" s="92"/>
      <c r="D35" s="77">
        <v>9781862095991</v>
      </c>
      <c r="E35" s="78">
        <v>109.99</v>
      </c>
      <c r="F35" s="73"/>
      <c r="G35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35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35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35" s="144" t="s">
        <v>50</v>
      </c>
      <c r="K35" s="8" t="s">
        <v>47</v>
      </c>
      <c r="L35" s="7" t="str">
        <f>IF(Tbl_Quote_US_1880108114254[[#This Row],[Ship Item?]]="Y", Tbl_Quote_US_1880108114254[Net Value],"")</f>
        <v/>
      </c>
      <c r="M35" s="35" t="s">
        <v>43</v>
      </c>
      <c r="N35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36" spans="1:14" x14ac:dyDescent="0.35">
      <c r="A36" s="91" t="s">
        <v>56</v>
      </c>
      <c r="B36" s="76" t="s">
        <v>57</v>
      </c>
      <c r="C36" s="92"/>
      <c r="D36" s="77">
        <v>9781862092228</v>
      </c>
      <c r="E36" s="78">
        <v>13.99</v>
      </c>
      <c r="F36" s="73"/>
      <c r="G36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36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36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36" s="144" t="s">
        <v>58</v>
      </c>
      <c r="K36" s="8" t="s">
        <v>47</v>
      </c>
      <c r="L36" s="7" t="str">
        <f>IF(Tbl_Quote_US_1880108114254[[#This Row],[Ship Item?]]="Y", Tbl_Quote_US_1880108114254[Net Value],"")</f>
        <v/>
      </c>
      <c r="M36" s="35" t="s">
        <v>43</v>
      </c>
      <c r="N36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37" spans="1:14" x14ac:dyDescent="0.35">
      <c r="A37" s="91" t="s">
        <v>91</v>
      </c>
      <c r="B37" s="76" t="s">
        <v>92</v>
      </c>
      <c r="C37" s="92"/>
      <c r="D37" s="77">
        <v>9781862097896</v>
      </c>
      <c r="E37" s="78">
        <v>13.99</v>
      </c>
      <c r="F37" s="73"/>
      <c r="G37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37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37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37" s="144" t="s">
        <v>58</v>
      </c>
      <c r="K37" s="8" t="s">
        <v>47</v>
      </c>
      <c r="L37" s="7" t="str">
        <f>IF(Tbl_Quote_US_1880108114254[[#This Row],[Ship Item?]]="Y", Tbl_Quote_US_1880108114254[Net Value],"")</f>
        <v/>
      </c>
      <c r="M37" s="35" t="s">
        <v>43</v>
      </c>
      <c r="N37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38" spans="1:14" x14ac:dyDescent="0.35">
      <c r="A38" s="91" t="s">
        <v>93</v>
      </c>
      <c r="B38" s="76" t="s">
        <v>94</v>
      </c>
      <c r="C38" s="92"/>
      <c r="D38" s="77">
        <v>9781862097834</v>
      </c>
      <c r="E38" s="78">
        <v>13.99</v>
      </c>
      <c r="F38" s="73"/>
      <c r="G38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38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38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38" s="144" t="s">
        <v>58</v>
      </c>
      <c r="K38" s="8" t="s">
        <v>47</v>
      </c>
      <c r="L38" s="7" t="str">
        <f>IF(Tbl_Quote_US_1880108114254[[#This Row],[Ship Item?]]="Y", Tbl_Quote_US_1880108114254[Net Value],"")</f>
        <v/>
      </c>
      <c r="M38" s="35" t="s">
        <v>43</v>
      </c>
      <c r="N38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39" spans="1:14" x14ac:dyDescent="0.35">
      <c r="A39" s="91" t="s">
        <v>51</v>
      </c>
      <c r="B39" s="76" t="s">
        <v>52</v>
      </c>
      <c r="C39" s="92"/>
      <c r="D39" s="77">
        <v>9781862092242</v>
      </c>
      <c r="E39" s="78">
        <v>49.99</v>
      </c>
      <c r="F39" s="73"/>
      <c r="G39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39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39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39" s="144" t="s">
        <v>53</v>
      </c>
      <c r="K39" s="8" t="s">
        <v>47</v>
      </c>
      <c r="L39" s="7" t="str">
        <f>IF(Tbl_Quote_US_1880108114254[[#This Row],[Ship Item?]]="Y", Tbl_Quote_US_1880108114254[Net Value],"")</f>
        <v/>
      </c>
      <c r="M39" s="35" t="s">
        <v>43</v>
      </c>
      <c r="N39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40" spans="1:14" x14ac:dyDescent="0.35">
      <c r="A40" s="91" t="s">
        <v>54</v>
      </c>
      <c r="B40" s="76" t="s">
        <v>55</v>
      </c>
      <c r="C40" s="92"/>
      <c r="D40" s="77">
        <v>9781862091986</v>
      </c>
      <c r="E40" s="78">
        <v>49.99</v>
      </c>
      <c r="F40" s="73"/>
      <c r="G40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40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40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40" s="144" t="s">
        <v>53</v>
      </c>
      <c r="K40" s="8" t="s">
        <v>47</v>
      </c>
      <c r="L40" s="7" t="str">
        <f>IF(Tbl_Quote_US_1880108114254[[#This Row],[Ship Item?]]="Y", Tbl_Quote_US_1880108114254[Net Value],"")</f>
        <v/>
      </c>
      <c r="M40" s="35" t="s">
        <v>43</v>
      </c>
      <c r="N40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41" spans="1:14" x14ac:dyDescent="0.35">
      <c r="A41" s="91" t="s">
        <v>95</v>
      </c>
      <c r="B41" s="76" t="s">
        <v>96</v>
      </c>
      <c r="C41" s="92"/>
      <c r="D41" s="77">
        <v>9781862091993</v>
      </c>
      <c r="E41" s="78">
        <v>64.989999999999995</v>
      </c>
      <c r="F41" s="73"/>
      <c r="G41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41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41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41" s="144" t="s">
        <v>53</v>
      </c>
      <c r="K41" s="8" t="s">
        <v>47</v>
      </c>
      <c r="L41" s="7" t="str">
        <f>IF(Tbl_Quote_US_1880108114254[[#This Row],[Ship Item?]]="Y", Tbl_Quote_US_1880108114254[Net Value],"")</f>
        <v/>
      </c>
      <c r="M41" s="35" t="s">
        <v>43</v>
      </c>
      <c r="N41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42" spans="1:14" x14ac:dyDescent="0.35">
      <c r="A42" s="91" t="s">
        <v>97</v>
      </c>
      <c r="B42" s="76" t="s">
        <v>98</v>
      </c>
      <c r="C42" s="92"/>
      <c r="D42" s="77">
        <v>9781862092686</v>
      </c>
      <c r="E42" s="78">
        <v>49.99</v>
      </c>
      <c r="F42" s="73"/>
      <c r="G42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42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42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42" s="144" t="s">
        <v>53</v>
      </c>
      <c r="K42" s="8" t="s">
        <v>47</v>
      </c>
      <c r="L42" s="7" t="str">
        <f>IF(Tbl_Quote_US_1880108114254[[#This Row],[Ship Item?]]="Y", Tbl_Quote_US_1880108114254[Net Value],"")</f>
        <v/>
      </c>
      <c r="M42" s="35" t="s">
        <v>43</v>
      </c>
      <c r="N42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43" spans="1:14" x14ac:dyDescent="0.35">
      <c r="A43" s="91" t="s">
        <v>62</v>
      </c>
      <c r="B43" s="76" t="s">
        <v>63</v>
      </c>
      <c r="C43" s="92"/>
      <c r="D43" s="77">
        <v>9781862092396</v>
      </c>
      <c r="E43" s="78">
        <v>49.99</v>
      </c>
      <c r="F43" s="73"/>
      <c r="G43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43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43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43" s="144" t="s">
        <v>64</v>
      </c>
      <c r="K43" s="8" t="s">
        <v>47</v>
      </c>
      <c r="L43" s="7" t="str">
        <f>IF(Tbl_Quote_US_1880108114254[[#This Row],[Ship Item?]]="Y", Tbl_Quote_US_1880108114254[Net Value],"")</f>
        <v/>
      </c>
      <c r="M43" s="35" t="s">
        <v>43</v>
      </c>
      <c r="N43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44" spans="1:14" x14ac:dyDescent="0.35">
      <c r="A44" s="93" t="s">
        <v>99</v>
      </c>
      <c r="B44" s="94" t="s">
        <v>100</v>
      </c>
      <c r="C44" s="92"/>
      <c r="D44" s="95">
        <v>9781862094222</v>
      </c>
      <c r="E44" s="78">
        <v>49.99</v>
      </c>
      <c r="F44" s="73"/>
      <c r="G44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44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44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44" s="144" t="s">
        <v>64</v>
      </c>
      <c r="K44" s="8" t="s">
        <v>47</v>
      </c>
      <c r="L44" s="7" t="str">
        <f>IF(Tbl_Quote_US_1880108114254[[#This Row],[Ship Item?]]="Y", Tbl_Quote_US_1880108114254[Net Value],"")</f>
        <v/>
      </c>
      <c r="M44" s="35" t="s">
        <v>43</v>
      </c>
      <c r="N44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45" spans="1:14" x14ac:dyDescent="0.35">
      <c r="A45" s="91" t="s">
        <v>101</v>
      </c>
      <c r="B45" s="76" t="s">
        <v>102</v>
      </c>
      <c r="C45" s="92"/>
      <c r="D45" s="77">
        <v>9781782485964</v>
      </c>
      <c r="E45" s="78">
        <v>59.99</v>
      </c>
      <c r="F45" s="73"/>
      <c r="G45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45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45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45" s="144" t="s">
        <v>64</v>
      </c>
      <c r="K45" s="8" t="s">
        <v>47</v>
      </c>
      <c r="L45" s="7" t="str">
        <f>IF(Tbl_Quote_US_1880108114254[[#This Row],[Ship Item?]]="Y", Tbl_Quote_US_1880108114254[Net Value],"")</f>
        <v/>
      </c>
      <c r="M45" s="35" t="s">
        <v>43</v>
      </c>
      <c r="N45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46" spans="1:14" x14ac:dyDescent="0.35">
      <c r="A46" s="91" t="s">
        <v>103</v>
      </c>
      <c r="B46" s="76" t="s">
        <v>104</v>
      </c>
      <c r="C46" s="92"/>
      <c r="D46" s="77">
        <v>9781862092822</v>
      </c>
      <c r="E46" s="78">
        <v>32.99</v>
      </c>
      <c r="F46" s="73"/>
      <c r="G46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46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46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46" s="144" t="s">
        <v>67</v>
      </c>
      <c r="K46" s="8" t="s">
        <v>47</v>
      </c>
      <c r="L46" s="7" t="str">
        <f>IF(Tbl_Quote_US_1880108114254[[#This Row],[Ship Item?]]="Y", Tbl_Quote_US_1880108114254[Net Value],"")</f>
        <v/>
      </c>
      <c r="M46" s="35" t="s">
        <v>43</v>
      </c>
      <c r="N46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47" spans="1:14" x14ac:dyDescent="0.35">
      <c r="A47" s="91" t="s">
        <v>70</v>
      </c>
      <c r="B47" s="76" t="s">
        <v>71</v>
      </c>
      <c r="C47" s="92"/>
      <c r="D47" s="77">
        <v>9781862099333</v>
      </c>
      <c r="E47" s="78">
        <v>25.99</v>
      </c>
      <c r="F47" s="73"/>
      <c r="G47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47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47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47" s="144" t="s">
        <v>67</v>
      </c>
      <c r="K47" s="8" t="s">
        <v>47</v>
      </c>
      <c r="L47" s="7" t="str">
        <f>IF(Tbl_Quote_US_1880108114254[[#This Row],[Ship Item?]]="Y", Tbl_Quote_US_1880108114254[Net Value],"")</f>
        <v/>
      </c>
      <c r="M47" s="35" t="s">
        <v>43</v>
      </c>
      <c r="N47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48" spans="1:14" x14ac:dyDescent="0.35">
      <c r="A48" s="91" t="s">
        <v>105</v>
      </c>
      <c r="B48" s="76" t="s">
        <v>106</v>
      </c>
      <c r="C48" s="92"/>
      <c r="D48" s="77">
        <v>9781862098145</v>
      </c>
      <c r="E48" s="78">
        <v>32.99</v>
      </c>
      <c r="F48" s="73"/>
      <c r="G48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48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48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48" s="144" t="s">
        <v>67</v>
      </c>
      <c r="K48" s="8" t="s">
        <v>47</v>
      </c>
      <c r="L48" s="7" t="str">
        <f>IF(Tbl_Quote_US_1880108114254[[#This Row],[Ship Item?]]="Y", Tbl_Quote_US_1880108114254[Net Value],"")</f>
        <v/>
      </c>
      <c r="M48" s="35" t="s">
        <v>43</v>
      </c>
      <c r="N48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49" spans="1:14" x14ac:dyDescent="0.35">
      <c r="A49" s="91" t="s">
        <v>70</v>
      </c>
      <c r="B49" s="76" t="s">
        <v>71</v>
      </c>
      <c r="C49" s="92"/>
      <c r="D49" s="77">
        <v>9781862099333</v>
      </c>
      <c r="E49" s="78">
        <v>25.99</v>
      </c>
      <c r="F49" s="73"/>
      <c r="G49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49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49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49" s="144" t="s">
        <v>67</v>
      </c>
      <c r="K49" s="8" t="s">
        <v>47</v>
      </c>
      <c r="L49" s="7" t="str">
        <f>IF(Tbl_Quote_US_1880108114254[[#This Row],[Ship Item?]]="Y", Tbl_Quote_US_1880108114254[Net Value],"")</f>
        <v/>
      </c>
      <c r="M49" s="35" t="s">
        <v>43</v>
      </c>
      <c r="N49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50" spans="1:14" x14ac:dyDescent="0.35">
      <c r="A50" s="91" t="s">
        <v>107</v>
      </c>
      <c r="B50" s="76" t="s">
        <v>108</v>
      </c>
      <c r="C50" s="92"/>
      <c r="D50" s="77">
        <v>9781782480853</v>
      </c>
      <c r="E50" s="78">
        <v>19.989999999999998</v>
      </c>
      <c r="F50" s="73"/>
      <c r="G50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50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50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50" s="144" t="s">
        <v>53</v>
      </c>
      <c r="K50" s="8" t="s">
        <v>47</v>
      </c>
      <c r="L50" s="7" t="str">
        <f>IF(Tbl_Quote_US_1880108114254[[#This Row],[Ship Item?]]="Y", Tbl_Quote_US_1880108114254[Net Value],"")</f>
        <v/>
      </c>
      <c r="M50" s="35" t="s">
        <v>43</v>
      </c>
      <c r="N50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51" spans="1:14" x14ac:dyDescent="0.35">
      <c r="A51" s="91" t="s">
        <v>109</v>
      </c>
      <c r="B51" s="76" t="s">
        <v>110</v>
      </c>
      <c r="C51" s="92"/>
      <c r="D51" s="77">
        <v>9781862098916</v>
      </c>
      <c r="E51" s="78">
        <v>28.99</v>
      </c>
      <c r="F51" s="73"/>
      <c r="G51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51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51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51" s="144" t="s">
        <v>83</v>
      </c>
      <c r="K51" s="8" t="s">
        <v>47</v>
      </c>
      <c r="L51" s="7" t="str">
        <f>IF(Tbl_Quote_US_1880108114254[[#This Row],[Ship Item?]]="Y", Tbl_Quote_US_1880108114254[Net Value],"")</f>
        <v/>
      </c>
      <c r="M51" s="35" t="s">
        <v>43</v>
      </c>
      <c r="N51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52" spans="1:14" x14ac:dyDescent="0.35">
      <c r="A52" s="91" t="s">
        <v>111</v>
      </c>
      <c r="B52" s="76" t="s">
        <v>112</v>
      </c>
      <c r="C52" s="92"/>
      <c r="D52" s="77">
        <v>9781862098923</v>
      </c>
      <c r="E52" s="78">
        <v>28.99</v>
      </c>
      <c r="F52" s="73"/>
      <c r="G52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52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52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52" s="144" t="s">
        <v>83</v>
      </c>
      <c r="K52" s="8" t="s">
        <v>47</v>
      </c>
      <c r="L52" s="7" t="str">
        <f>IF(Tbl_Quote_US_1880108114254[[#This Row],[Ship Item?]]="Y", Tbl_Quote_US_1880108114254[Net Value],"")</f>
        <v/>
      </c>
      <c r="M52" s="35" t="s">
        <v>43</v>
      </c>
      <c r="N52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53" spans="1:14" x14ac:dyDescent="0.35">
      <c r="A53" s="91" t="s">
        <v>113</v>
      </c>
      <c r="B53" s="76" t="s">
        <v>114</v>
      </c>
      <c r="C53" s="92"/>
      <c r="D53" s="77">
        <v>9781782484592</v>
      </c>
      <c r="E53" s="78">
        <v>29.99</v>
      </c>
      <c r="F53" s="73"/>
      <c r="G53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53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53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53" s="144" t="s">
        <v>53</v>
      </c>
      <c r="K53" s="8" t="s">
        <v>47</v>
      </c>
      <c r="L53" s="7" t="str">
        <f>IF(Tbl_Quote_US_1880108114254[[#This Row],[Ship Item?]]="Y", Tbl_Quote_US_1880108114254[Net Value],"")</f>
        <v/>
      </c>
      <c r="M53" s="35" t="s">
        <v>43</v>
      </c>
      <c r="N53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54" spans="1:14" ht="21" x14ac:dyDescent="0.5">
      <c r="A54" s="96" t="s">
        <v>115</v>
      </c>
      <c r="B54" s="97"/>
      <c r="C54" s="98" t="s">
        <v>42</v>
      </c>
      <c r="D54" s="99"/>
      <c r="E54" s="100"/>
      <c r="F54" s="42"/>
      <c r="G54" s="100"/>
      <c r="H54" s="100"/>
      <c r="I54" s="98"/>
      <c r="J54" s="149" t="s">
        <v>42</v>
      </c>
      <c r="K54" s="8" t="s">
        <v>42</v>
      </c>
      <c r="L54" s="7"/>
      <c r="M54" s="35" t="s">
        <v>43</v>
      </c>
      <c r="N54" s="7"/>
    </row>
    <row r="55" spans="1:14" x14ac:dyDescent="0.35">
      <c r="A55" s="90" t="s">
        <v>116</v>
      </c>
      <c r="B55" s="69" t="s">
        <v>117</v>
      </c>
      <c r="C55" s="70"/>
      <c r="D55" s="71">
        <v>9781862099180</v>
      </c>
      <c r="E55" s="72">
        <v>559.99</v>
      </c>
      <c r="F55" s="73"/>
      <c r="G55" s="74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55" s="74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55" s="74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55" s="144" t="s">
        <v>46</v>
      </c>
      <c r="K55" s="8" t="s">
        <v>47</v>
      </c>
      <c r="L55" s="7" t="str">
        <f>IF(Tbl_Quote_US_1880108114254[[#This Row],[Ship Item?]]="Y", Tbl_Quote_US_1880108114254[Net Value],"")</f>
        <v/>
      </c>
      <c r="M55" s="35" t="s">
        <v>43</v>
      </c>
      <c r="N55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56" spans="1:14" x14ac:dyDescent="0.35">
      <c r="A56" s="91" t="s">
        <v>118</v>
      </c>
      <c r="B56" s="76" t="s">
        <v>119</v>
      </c>
      <c r="C56" s="92"/>
      <c r="D56" s="77">
        <v>9781862096486</v>
      </c>
      <c r="E56" s="78">
        <v>129.99</v>
      </c>
      <c r="F56" s="73"/>
      <c r="G56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56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56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56" s="144" t="s">
        <v>50</v>
      </c>
      <c r="K56" s="8" t="s">
        <v>47</v>
      </c>
      <c r="L56" s="7" t="str">
        <f>IF(Tbl_Quote_US_1880108114254[[#This Row],[Ship Item?]]="Y", Tbl_Quote_US_1880108114254[Net Value],"")</f>
        <v/>
      </c>
      <c r="M56" s="35" t="s">
        <v>43</v>
      </c>
      <c r="N56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57" spans="1:14" x14ac:dyDescent="0.35">
      <c r="A57" s="91" t="s">
        <v>56</v>
      </c>
      <c r="B57" s="76" t="s">
        <v>57</v>
      </c>
      <c r="C57" s="92"/>
      <c r="D57" s="77">
        <v>9781862092228</v>
      </c>
      <c r="E57" s="78">
        <v>13.99</v>
      </c>
      <c r="F57" s="73"/>
      <c r="G57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57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57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57" s="144" t="s">
        <v>58</v>
      </c>
      <c r="K57" s="8" t="s">
        <v>47</v>
      </c>
      <c r="L57" s="7" t="str">
        <f>IF(Tbl_Quote_US_1880108114254[[#This Row],[Ship Item?]]="Y", Tbl_Quote_US_1880108114254[Net Value],"")</f>
        <v/>
      </c>
      <c r="M57" s="35" t="s">
        <v>43</v>
      </c>
      <c r="N57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58" spans="1:14" x14ac:dyDescent="0.35">
      <c r="A58" s="91" t="s">
        <v>91</v>
      </c>
      <c r="B58" s="76" t="s">
        <v>92</v>
      </c>
      <c r="C58" s="92"/>
      <c r="D58" s="77">
        <v>9781862097896</v>
      </c>
      <c r="E58" s="78">
        <v>13.99</v>
      </c>
      <c r="F58" s="73"/>
      <c r="G58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58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58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58" s="144" t="s">
        <v>58</v>
      </c>
      <c r="K58" s="8" t="s">
        <v>47</v>
      </c>
      <c r="L58" s="7" t="str">
        <f>IF(Tbl_Quote_US_1880108114254[[#This Row],[Ship Item?]]="Y", Tbl_Quote_US_1880108114254[Net Value],"")</f>
        <v/>
      </c>
      <c r="M58" s="35" t="s">
        <v>43</v>
      </c>
      <c r="N58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59" spans="1:14" x14ac:dyDescent="0.35">
      <c r="A59" s="91" t="s">
        <v>93</v>
      </c>
      <c r="B59" s="76" t="s">
        <v>94</v>
      </c>
      <c r="C59" s="92"/>
      <c r="D59" s="77">
        <v>9781862097834</v>
      </c>
      <c r="E59" s="78">
        <v>13.99</v>
      </c>
      <c r="F59" s="73"/>
      <c r="G59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59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59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59" s="144" t="s">
        <v>58</v>
      </c>
      <c r="K59" s="8" t="s">
        <v>47</v>
      </c>
      <c r="L59" s="7" t="str">
        <f>IF(Tbl_Quote_US_1880108114254[[#This Row],[Ship Item?]]="Y", Tbl_Quote_US_1880108114254[Net Value],"")</f>
        <v/>
      </c>
      <c r="M59" s="35" t="s">
        <v>43</v>
      </c>
      <c r="N59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60" spans="1:14" x14ac:dyDescent="0.35">
      <c r="A60" s="91" t="s">
        <v>120</v>
      </c>
      <c r="B60" s="76" t="s">
        <v>121</v>
      </c>
      <c r="C60" s="92"/>
      <c r="D60" s="77">
        <v>9781862099203</v>
      </c>
      <c r="E60" s="78">
        <v>109.99</v>
      </c>
      <c r="F60" s="73"/>
      <c r="G60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60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60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60" s="144" t="s">
        <v>53</v>
      </c>
      <c r="K60" s="8" t="s">
        <v>47</v>
      </c>
      <c r="L60" s="7" t="str">
        <f>IF(Tbl_Quote_US_1880108114254[[#This Row],[Ship Item?]]="Y", Tbl_Quote_US_1880108114254[Net Value],"")</f>
        <v/>
      </c>
      <c r="M60" s="35" t="s">
        <v>43</v>
      </c>
      <c r="N60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61" spans="1:14" x14ac:dyDescent="0.35">
      <c r="A61" s="91" t="s">
        <v>95</v>
      </c>
      <c r="B61" s="76" t="s">
        <v>96</v>
      </c>
      <c r="C61" s="92"/>
      <c r="D61" s="77">
        <v>9781862091993</v>
      </c>
      <c r="E61" s="78">
        <v>64.989999999999995</v>
      </c>
      <c r="F61" s="73"/>
      <c r="G61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61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61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61" s="144" t="s">
        <v>53</v>
      </c>
      <c r="K61" s="8" t="s">
        <v>47</v>
      </c>
      <c r="L61" s="7" t="str">
        <f>IF(Tbl_Quote_US_1880108114254[[#This Row],[Ship Item?]]="Y", Tbl_Quote_US_1880108114254[Net Value],"")</f>
        <v/>
      </c>
      <c r="M61" s="35" t="s">
        <v>43</v>
      </c>
      <c r="N61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62" spans="1:14" x14ac:dyDescent="0.35">
      <c r="A62" s="91" t="s">
        <v>107</v>
      </c>
      <c r="B62" s="76" t="s">
        <v>108</v>
      </c>
      <c r="C62" s="92"/>
      <c r="D62" s="77">
        <v>9781782480853</v>
      </c>
      <c r="E62" s="78">
        <v>19.989999999999998</v>
      </c>
      <c r="F62" s="73"/>
      <c r="G62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62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62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62" s="144" t="s">
        <v>53</v>
      </c>
      <c r="K62" s="8" t="s">
        <v>47</v>
      </c>
      <c r="L62" s="7" t="str">
        <f>IF(Tbl_Quote_US_1880108114254[[#This Row],[Ship Item?]]="Y", Tbl_Quote_US_1880108114254[Net Value],"")</f>
        <v/>
      </c>
      <c r="M62" s="35" t="s">
        <v>43</v>
      </c>
      <c r="N62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63" spans="1:14" x14ac:dyDescent="0.35">
      <c r="A63" s="91" t="s">
        <v>122</v>
      </c>
      <c r="B63" s="76" t="s">
        <v>123</v>
      </c>
      <c r="C63" s="92"/>
      <c r="D63" s="77">
        <v>9781782485971</v>
      </c>
      <c r="E63" s="78">
        <v>59.99</v>
      </c>
      <c r="F63" s="73"/>
      <c r="G63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63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63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63" s="144" t="s">
        <v>64</v>
      </c>
      <c r="K63" s="8" t="s">
        <v>47</v>
      </c>
      <c r="L63" s="7" t="str">
        <f>IF(Tbl_Quote_US_1880108114254[[#This Row],[Ship Item?]]="Y", Tbl_Quote_US_1880108114254[Net Value],"")</f>
        <v/>
      </c>
      <c r="M63" s="35" t="s">
        <v>43</v>
      </c>
      <c r="N63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64" spans="1:14" x14ac:dyDescent="0.35">
      <c r="A64" s="91" t="s">
        <v>103</v>
      </c>
      <c r="B64" s="76" t="s">
        <v>104</v>
      </c>
      <c r="C64" s="92"/>
      <c r="D64" s="77">
        <v>9781862092822</v>
      </c>
      <c r="E64" s="78">
        <v>32.99</v>
      </c>
      <c r="F64" s="73"/>
      <c r="G64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64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64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64" s="144" t="s">
        <v>67</v>
      </c>
      <c r="K64" s="8" t="s">
        <v>47</v>
      </c>
      <c r="L64" s="7" t="str">
        <f>IF(Tbl_Quote_US_1880108114254[[#This Row],[Ship Item?]]="Y", Tbl_Quote_US_1880108114254[Net Value],"")</f>
        <v/>
      </c>
      <c r="M64" s="35" t="s">
        <v>43</v>
      </c>
      <c r="N64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65" spans="1:14" x14ac:dyDescent="0.35">
      <c r="A65" s="91" t="s">
        <v>105</v>
      </c>
      <c r="B65" s="76" t="s">
        <v>106</v>
      </c>
      <c r="C65" s="92"/>
      <c r="D65" s="77">
        <v>9781862098145</v>
      </c>
      <c r="E65" s="78">
        <v>32.99</v>
      </c>
      <c r="F65" s="73"/>
      <c r="G65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65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65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65" s="144" t="s">
        <v>67</v>
      </c>
      <c r="K65" s="8" t="s">
        <v>47</v>
      </c>
      <c r="L65" s="7" t="str">
        <f>IF(Tbl_Quote_US_1880108114254[[#This Row],[Ship Item?]]="Y", Tbl_Quote_US_1880108114254[Net Value],"")</f>
        <v/>
      </c>
      <c r="M65" s="35" t="s">
        <v>43</v>
      </c>
      <c r="N65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66" spans="1:14" x14ac:dyDescent="0.35">
      <c r="A66" s="91" t="s">
        <v>124</v>
      </c>
      <c r="B66" s="76" t="s">
        <v>125</v>
      </c>
      <c r="C66" s="92"/>
      <c r="D66" s="77">
        <v>9781862097704</v>
      </c>
      <c r="E66" s="78">
        <v>15.99</v>
      </c>
      <c r="F66" s="73"/>
      <c r="G66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66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66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66" s="144" t="s">
        <v>67</v>
      </c>
      <c r="K66" s="8" t="s">
        <v>47</v>
      </c>
      <c r="L66" s="7" t="str">
        <f>IF(Tbl_Quote_US_1880108114254[[#This Row],[Ship Item?]]="Y", Tbl_Quote_US_1880108114254[Net Value],"")</f>
        <v/>
      </c>
      <c r="M66" s="35" t="s">
        <v>43</v>
      </c>
      <c r="N66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67" spans="1:14" x14ac:dyDescent="0.35">
      <c r="A67" s="91" t="s">
        <v>111</v>
      </c>
      <c r="B67" s="76" t="s">
        <v>112</v>
      </c>
      <c r="C67" s="92"/>
      <c r="D67" s="77">
        <v>9781862098923</v>
      </c>
      <c r="E67" s="78">
        <v>28.99</v>
      </c>
      <c r="F67" s="73"/>
      <c r="G67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67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67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67" s="144" t="s">
        <v>83</v>
      </c>
      <c r="K67" s="8" t="s">
        <v>47</v>
      </c>
      <c r="L67" s="7" t="str">
        <f>IF(Tbl_Quote_US_1880108114254[[#This Row],[Ship Item?]]="Y", Tbl_Quote_US_1880108114254[Net Value],"")</f>
        <v/>
      </c>
      <c r="M67" s="35" t="s">
        <v>43</v>
      </c>
      <c r="N67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68" spans="1:14" x14ac:dyDescent="0.35">
      <c r="A68" s="91" t="s">
        <v>126</v>
      </c>
      <c r="B68" s="76" t="s">
        <v>127</v>
      </c>
      <c r="C68" s="92"/>
      <c r="D68" s="77">
        <v>9781862098930</v>
      </c>
      <c r="E68" s="78">
        <v>30.99</v>
      </c>
      <c r="F68" s="73"/>
      <c r="G68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68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68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68" s="144" t="s">
        <v>83</v>
      </c>
      <c r="K68" s="8" t="s">
        <v>47</v>
      </c>
      <c r="L68" s="7" t="str">
        <f>IF(Tbl_Quote_US_1880108114254[[#This Row],[Ship Item?]]="Y", Tbl_Quote_US_1880108114254[Net Value],"")</f>
        <v/>
      </c>
      <c r="M68" s="35" t="s">
        <v>43</v>
      </c>
      <c r="N68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69" spans="1:14" x14ac:dyDescent="0.35">
      <c r="A69" s="91" t="s">
        <v>113</v>
      </c>
      <c r="B69" s="76" t="s">
        <v>114</v>
      </c>
      <c r="C69" s="92"/>
      <c r="D69" s="77">
        <v>9781782484592</v>
      </c>
      <c r="E69" s="78">
        <v>29.99</v>
      </c>
      <c r="F69" s="73"/>
      <c r="G69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69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69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69" s="144" t="s">
        <v>53</v>
      </c>
      <c r="K69" s="8" t="s">
        <v>47</v>
      </c>
      <c r="L69" s="7" t="str">
        <f>IF(Tbl_Quote_US_1880108114254[[#This Row],[Ship Item?]]="Y", Tbl_Quote_US_1880108114254[Net Value],"")</f>
        <v/>
      </c>
      <c r="M69" s="35" t="s">
        <v>43</v>
      </c>
      <c r="N69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70" spans="1:14" ht="21" x14ac:dyDescent="0.5">
      <c r="A70" s="101" t="s">
        <v>128</v>
      </c>
      <c r="B70" s="102"/>
      <c r="C70" s="103" t="s">
        <v>42</v>
      </c>
      <c r="D70" s="103"/>
      <c r="E70" s="104"/>
      <c r="F70" s="43"/>
      <c r="G70" s="104"/>
      <c r="H70" s="104"/>
      <c r="I70" s="103"/>
      <c r="J70" s="150" t="s">
        <v>42</v>
      </c>
      <c r="K70" s="8" t="s">
        <v>42</v>
      </c>
      <c r="L70" s="7"/>
      <c r="M70" s="35" t="s">
        <v>43</v>
      </c>
      <c r="N70" s="7"/>
    </row>
    <row r="71" spans="1:14" x14ac:dyDescent="0.35">
      <c r="A71" s="90" t="s">
        <v>129</v>
      </c>
      <c r="B71" s="69" t="s">
        <v>130</v>
      </c>
      <c r="C71" s="70"/>
      <c r="D71" s="71">
        <v>9781862099197</v>
      </c>
      <c r="E71" s="72">
        <v>559.99</v>
      </c>
      <c r="F71" s="73"/>
      <c r="G71" s="74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71" s="74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71" s="74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71" s="144" t="s">
        <v>46</v>
      </c>
      <c r="K71" s="8" t="s">
        <v>47</v>
      </c>
      <c r="L71" s="7" t="str">
        <f>IF(Tbl_Quote_US_1880108114254[[#This Row],[Ship Item?]]="Y", Tbl_Quote_US_1880108114254[Net Value],"")</f>
        <v/>
      </c>
      <c r="M71" s="35" t="s">
        <v>43</v>
      </c>
      <c r="N71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72" spans="1:14" x14ac:dyDescent="0.35">
      <c r="A72" s="91" t="s">
        <v>131</v>
      </c>
      <c r="B72" s="76" t="s">
        <v>132</v>
      </c>
      <c r="C72" s="70"/>
      <c r="D72" s="77">
        <v>9781782480884</v>
      </c>
      <c r="E72" s="78">
        <v>129.99</v>
      </c>
      <c r="F72" s="73"/>
      <c r="G72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72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72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72" s="144" t="s">
        <v>50</v>
      </c>
      <c r="K72" s="8" t="s">
        <v>47</v>
      </c>
      <c r="L72" s="7" t="str">
        <f>IF(Tbl_Quote_US_1880108114254[[#This Row],[Ship Item?]]="Y", Tbl_Quote_US_1880108114254[Net Value],"")</f>
        <v/>
      </c>
      <c r="M72" s="35" t="s">
        <v>43</v>
      </c>
      <c r="N72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73" spans="1:14" x14ac:dyDescent="0.35">
      <c r="A73" s="91" t="s">
        <v>133</v>
      </c>
      <c r="B73" s="76" t="s">
        <v>134</v>
      </c>
      <c r="C73" s="70"/>
      <c r="D73" s="77">
        <v>9781862099210</v>
      </c>
      <c r="E73" s="78">
        <v>109.99</v>
      </c>
      <c r="F73" s="73"/>
      <c r="G73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73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73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73" s="144" t="s">
        <v>53</v>
      </c>
      <c r="K73" s="8" t="s">
        <v>47</v>
      </c>
      <c r="L73" s="7" t="str">
        <f>IF(Tbl_Quote_US_1880108114254[[#This Row],[Ship Item?]]="Y", Tbl_Quote_US_1880108114254[Net Value],"")</f>
        <v/>
      </c>
      <c r="M73" s="35" t="s">
        <v>43</v>
      </c>
      <c r="N73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74" spans="1:14" x14ac:dyDescent="0.35">
      <c r="A74" s="91" t="s">
        <v>56</v>
      </c>
      <c r="B74" s="76" t="s">
        <v>57</v>
      </c>
      <c r="C74" s="70"/>
      <c r="D74" s="77">
        <v>9781862092228</v>
      </c>
      <c r="E74" s="78">
        <v>13.99</v>
      </c>
      <c r="F74" s="73"/>
      <c r="G74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74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74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74" s="144" t="s">
        <v>58</v>
      </c>
      <c r="K74" s="8" t="s">
        <v>47</v>
      </c>
      <c r="L74" s="7" t="str">
        <f>IF(Tbl_Quote_US_1880108114254[[#This Row],[Ship Item?]]="Y", Tbl_Quote_US_1880108114254[Net Value],"")</f>
        <v/>
      </c>
      <c r="M74" s="35" t="s">
        <v>43</v>
      </c>
      <c r="N74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75" spans="1:14" x14ac:dyDescent="0.35">
      <c r="A75" s="91" t="s">
        <v>91</v>
      </c>
      <c r="B75" s="76" t="s">
        <v>92</v>
      </c>
      <c r="C75" s="70"/>
      <c r="D75" s="77">
        <v>9781862097896</v>
      </c>
      <c r="E75" s="78">
        <v>13.99</v>
      </c>
      <c r="F75" s="73"/>
      <c r="G75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75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75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75" s="144" t="s">
        <v>58</v>
      </c>
      <c r="K75" s="8" t="s">
        <v>47</v>
      </c>
      <c r="L75" s="7" t="str">
        <f>IF(Tbl_Quote_US_1880108114254[[#This Row],[Ship Item?]]="Y", Tbl_Quote_US_1880108114254[Net Value],"")</f>
        <v/>
      </c>
      <c r="M75" s="35" t="s">
        <v>43</v>
      </c>
      <c r="N75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76" spans="1:14" x14ac:dyDescent="0.35">
      <c r="A76" s="91" t="s">
        <v>93</v>
      </c>
      <c r="B76" s="76" t="s">
        <v>94</v>
      </c>
      <c r="C76" s="70"/>
      <c r="D76" s="77">
        <v>9781862097834</v>
      </c>
      <c r="E76" s="78">
        <v>13.99</v>
      </c>
      <c r="F76" s="73"/>
      <c r="G76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76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76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76" s="144" t="s">
        <v>58</v>
      </c>
      <c r="K76" s="8" t="s">
        <v>47</v>
      </c>
      <c r="L76" s="7" t="str">
        <f>IF(Tbl_Quote_US_1880108114254[[#This Row],[Ship Item?]]="Y", Tbl_Quote_US_1880108114254[Net Value],"")</f>
        <v/>
      </c>
      <c r="M76" s="35" t="s">
        <v>43</v>
      </c>
      <c r="N76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77" spans="1:14" x14ac:dyDescent="0.35">
      <c r="A77" s="91" t="s">
        <v>95</v>
      </c>
      <c r="B77" s="76" t="s">
        <v>96</v>
      </c>
      <c r="C77" s="70"/>
      <c r="D77" s="77">
        <v>9781862091993</v>
      </c>
      <c r="E77" s="78">
        <v>64.989999999999995</v>
      </c>
      <c r="F77" s="73"/>
      <c r="G77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77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77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77" s="144" t="s">
        <v>53</v>
      </c>
      <c r="K77" s="8" t="s">
        <v>47</v>
      </c>
      <c r="L77" s="7" t="str">
        <f>IF(Tbl_Quote_US_1880108114254[[#This Row],[Ship Item?]]="Y", Tbl_Quote_US_1880108114254[Net Value],"")</f>
        <v/>
      </c>
      <c r="M77" s="35" t="s">
        <v>43</v>
      </c>
      <c r="N77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78" spans="1:14" x14ac:dyDescent="0.35">
      <c r="A78" s="91" t="s">
        <v>107</v>
      </c>
      <c r="B78" s="76" t="s">
        <v>108</v>
      </c>
      <c r="C78" s="70"/>
      <c r="D78" s="77">
        <v>9781782480853</v>
      </c>
      <c r="E78" s="78">
        <v>19.989999999999998</v>
      </c>
      <c r="F78" s="73"/>
      <c r="G78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78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78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78" s="144" t="s">
        <v>53</v>
      </c>
      <c r="K78" s="8" t="s">
        <v>47</v>
      </c>
      <c r="L78" s="7" t="str">
        <f>IF(Tbl_Quote_US_1880108114254[[#This Row],[Ship Item?]]="Y", Tbl_Quote_US_1880108114254[Net Value],"")</f>
        <v/>
      </c>
      <c r="M78" s="35" t="s">
        <v>43</v>
      </c>
      <c r="N78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79" spans="1:14" x14ac:dyDescent="0.35">
      <c r="A79" s="91" t="s">
        <v>135</v>
      </c>
      <c r="B79" s="76" t="s">
        <v>136</v>
      </c>
      <c r="C79" s="70"/>
      <c r="D79" s="77">
        <v>9781782485988</v>
      </c>
      <c r="E79" s="78">
        <v>59.99</v>
      </c>
      <c r="F79" s="73"/>
      <c r="G79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79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79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79" s="144" t="s">
        <v>64</v>
      </c>
      <c r="K79" s="8" t="s">
        <v>47</v>
      </c>
      <c r="L79" s="7" t="str">
        <f>IF(Tbl_Quote_US_1880108114254[[#This Row],[Ship Item?]]="Y", Tbl_Quote_US_1880108114254[Net Value],"")</f>
        <v/>
      </c>
      <c r="M79" s="35" t="s">
        <v>43</v>
      </c>
      <c r="N79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80" spans="1:14" x14ac:dyDescent="0.35">
      <c r="A80" s="91" t="s">
        <v>103</v>
      </c>
      <c r="B80" s="76" t="s">
        <v>104</v>
      </c>
      <c r="C80" s="70"/>
      <c r="D80" s="77">
        <v>9781862092822</v>
      </c>
      <c r="E80" s="78">
        <v>32.99</v>
      </c>
      <c r="F80" s="73"/>
      <c r="G80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80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80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80" s="144" t="s">
        <v>67</v>
      </c>
      <c r="K80" s="8" t="s">
        <v>47</v>
      </c>
      <c r="L80" s="7" t="str">
        <f>IF(Tbl_Quote_US_1880108114254[[#This Row],[Ship Item?]]="Y", Tbl_Quote_US_1880108114254[Net Value],"")</f>
        <v/>
      </c>
      <c r="M80" s="35" t="s">
        <v>43</v>
      </c>
      <c r="N80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81" spans="1:44" x14ac:dyDescent="0.35">
      <c r="A81" s="91" t="s">
        <v>124</v>
      </c>
      <c r="B81" s="76" t="s">
        <v>125</v>
      </c>
      <c r="C81" s="70"/>
      <c r="D81" s="77">
        <v>9781862097704</v>
      </c>
      <c r="E81" s="78">
        <v>15.99</v>
      </c>
      <c r="F81" s="73"/>
      <c r="G81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81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81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81" s="144" t="s">
        <v>67</v>
      </c>
      <c r="K81" s="8" t="s">
        <v>47</v>
      </c>
      <c r="L81" s="7" t="str">
        <f>IF(Tbl_Quote_US_1880108114254[[#This Row],[Ship Item?]]="Y", Tbl_Quote_US_1880108114254[Net Value],"")</f>
        <v/>
      </c>
      <c r="M81" s="35" t="s">
        <v>43</v>
      </c>
      <c r="N81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82" spans="1:44" x14ac:dyDescent="0.35">
      <c r="A82" s="91" t="s">
        <v>105</v>
      </c>
      <c r="B82" s="76" t="s">
        <v>106</v>
      </c>
      <c r="C82" s="70"/>
      <c r="D82" s="77">
        <v>9781862098145</v>
      </c>
      <c r="E82" s="78">
        <v>32.99</v>
      </c>
      <c r="F82" s="73"/>
      <c r="G82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82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82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82" s="144" t="s">
        <v>67</v>
      </c>
      <c r="K82" s="8" t="s">
        <v>47</v>
      </c>
      <c r="L82" s="7" t="str">
        <f>IF(Tbl_Quote_US_1880108114254[[#This Row],[Ship Item?]]="Y", Tbl_Quote_US_1880108114254[Net Value],"")</f>
        <v/>
      </c>
      <c r="M82" s="35" t="s">
        <v>43</v>
      </c>
      <c r="N82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83" spans="1:44" x14ac:dyDescent="0.35">
      <c r="A83" s="91" t="s">
        <v>126</v>
      </c>
      <c r="B83" s="76" t="s">
        <v>127</v>
      </c>
      <c r="C83" s="70"/>
      <c r="D83" s="77">
        <v>9781862098930</v>
      </c>
      <c r="E83" s="78">
        <v>30.99</v>
      </c>
      <c r="F83" s="73"/>
      <c r="G83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83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83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83" s="144" t="s">
        <v>83</v>
      </c>
      <c r="K83" s="8" t="s">
        <v>47</v>
      </c>
      <c r="L83" s="7" t="str">
        <f>IF(Tbl_Quote_US_1880108114254[[#This Row],[Ship Item?]]="Y", Tbl_Quote_US_1880108114254[Net Value],"")</f>
        <v/>
      </c>
      <c r="M83" s="35" t="s">
        <v>43</v>
      </c>
      <c r="N83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84" spans="1:44" ht="15" customHeight="1" x14ac:dyDescent="0.35">
      <c r="A84" s="91" t="s">
        <v>137</v>
      </c>
      <c r="B84" s="76" t="s">
        <v>138</v>
      </c>
      <c r="C84" s="70"/>
      <c r="D84" s="77">
        <v>9781862098947</v>
      </c>
      <c r="E84" s="78">
        <v>31.99</v>
      </c>
      <c r="F84" s="73"/>
      <c r="G84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84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84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84" s="144" t="s">
        <v>83</v>
      </c>
      <c r="K84" s="8" t="s">
        <v>47</v>
      </c>
      <c r="L84" s="7" t="str">
        <f>IF(Tbl_Quote_US_1880108114254[[#This Row],[Ship Item?]]="Y", Tbl_Quote_US_1880108114254[Net Value],"")</f>
        <v/>
      </c>
      <c r="M84" s="35" t="s">
        <v>43</v>
      </c>
      <c r="N84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85" spans="1:44" ht="15" customHeight="1" x14ac:dyDescent="0.35">
      <c r="A85" s="91" t="s">
        <v>113</v>
      </c>
      <c r="B85" s="76" t="s">
        <v>114</v>
      </c>
      <c r="C85" s="70"/>
      <c r="D85" s="77">
        <v>9781782484592</v>
      </c>
      <c r="E85" s="78">
        <v>29.99</v>
      </c>
      <c r="F85" s="73"/>
      <c r="G85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85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85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85" s="144" t="s">
        <v>53</v>
      </c>
      <c r="K85" s="8" t="s">
        <v>47</v>
      </c>
      <c r="L85" s="7" t="str">
        <f>IF(Tbl_Quote_US_1880108114254[[#This Row],[Ship Item?]]="Y", Tbl_Quote_US_1880108114254[Net Value],"")</f>
        <v/>
      </c>
      <c r="M85" s="35" t="s">
        <v>43</v>
      </c>
      <c r="N85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86" spans="1:44" ht="21" x14ac:dyDescent="0.5">
      <c r="A86" s="105" t="s">
        <v>139</v>
      </c>
      <c r="B86" s="106"/>
      <c r="C86" s="107" t="s">
        <v>42</v>
      </c>
      <c r="D86" s="108"/>
      <c r="E86" s="109"/>
      <c r="F86" s="44"/>
      <c r="G86" s="109"/>
      <c r="H86" s="109"/>
      <c r="I86" s="107"/>
      <c r="J86" s="151" t="s">
        <v>42</v>
      </c>
      <c r="K86" s="8" t="s">
        <v>42</v>
      </c>
      <c r="L86" s="7"/>
      <c r="M86" s="35" t="s">
        <v>43</v>
      </c>
      <c r="N86" s="7"/>
    </row>
    <row r="87" spans="1:44" ht="15" customHeight="1" x14ac:dyDescent="0.35">
      <c r="A87" s="90" t="s">
        <v>140</v>
      </c>
      <c r="B87" s="69" t="s">
        <v>141</v>
      </c>
      <c r="C87" s="70"/>
      <c r="D87" s="71">
        <v>9781782482871</v>
      </c>
      <c r="E87" s="72">
        <v>339.99</v>
      </c>
      <c r="F87" s="73"/>
      <c r="G87" s="72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87" s="72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87" s="110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87" s="144" t="s">
        <v>46</v>
      </c>
      <c r="K87" s="8" t="s">
        <v>47</v>
      </c>
      <c r="L87" s="49" t="str">
        <f>IF(Tbl_Quote_US_1880108114254[[#This Row],[Ship Item?]]="Y", Tbl_Quote_US_1880108114254[Net Value],"")</f>
        <v/>
      </c>
      <c r="M87" s="35" t="s">
        <v>43</v>
      </c>
      <c r="N87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88" spans="1:44" x14ac:dyDescent="0.35">
      <c r="A88" s="91" t="s">
        <v>142</v>
      </c>
      <c r="B88" s="76" t="s">
        <v>143</v>
      </c>
      <c r="C88" s="70"/>
      <c r="D88" s="77">
        <v>9781782482888</v>
      </c>
      <c r="E88" s="78">
        <v>129.99</v>
      </c>
      <c r="F88" s="73"/>
      <c r="G88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88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88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88" s="144" t="s">
        <v>50</v>
      </c>
      <c r="K88" s="8" t="s">
        <v>47</v>
      </c>
      <c r="L88" s="7" t="str">
        <f>IF(Tbl_Quote_US_1880108114254[[#This Row],[Ship Item?]]="Y", Tbl_Quote_US_1880108114254[Net Value],"")</f>
        <v/>
      </c>
      <c r="M88" s="35" t="s">
        <v>43</v>
      </c>
      <c r="N88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89" spans="1:44" x14ac:dyDescent="0.35">
      <c r="A89" s="91" t="s">
        <v>144</v>
      </c>
      <c r="B89" s="76" t="s">
        <v>145</v>
      </c>
      <c r="C89" s="70"/>
      <c r="D89" s="77">
        <v>9781782483496</v>
      </c>
      <c r="E89" s="78">
        <v>49.99</v>
      </c>
      <c r="F89" s="73"/>
      <c r="G89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89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89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89" s="144" t="s">
        <v>64</v>
      </c>
      <c r="K89" s="8" t="s">
        <v>47</v>
      </c>
      <c r="L89" s="7" t="str">
        <f>IF(Tbl_Quote_US_1880108114254[[#This Row],[Ship Item?]]="Y", Tbl_Quote_US_1880108114254[Net Value],"")</f>
        <v/>
      </c>
      <c r="M89" s="35" t="s">
        <v>43</v>
      </c>
      <c r="N89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90" spans="1:44" x14ac:dyDescent="0.35">
      <c r="A90" s="91" t="s">
        <v>146</v>
      </c>
      <c r="B90" s="76" t="s">
        <v>147</v>
      </c>
      <c r="C90" s="70"/>
      <c r="D90" s="77">
        <v>9781782483465</v>
      </c>
      <c r="E90" s="78">
        <v>32.99</v>
      </c>
      <c r="F90" s="73"/>
      <c r="G90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90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90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90" s="144" t="s">
        <v>67</v>
      </c>
      <c r="K90" s="8" t="s">
        <v>47</v>
      </c>
      <c r="L90" s="7" t="str">
        <f>IF(Tbl_Quote_US_1880108114254[[#This Row],[Ship Item?]]="Y", Tbl_Quote_US_1880108114254[Net Value],"")</f>
        <v/>
      </c>
      <c r="M90" s="35" t="s">
        <v>43</v>
      </c>
      <c r="N90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91" spans="1:44" x14ac:dyDescent="0.35">
      <c r="A91" s="91" t="s">
        <v>148</v>
      </c>
      <c r="B91" s="76" t="s">
        <v>149</v>
      </c>
      <c r="C91" s="70"/>
      <c r="D91" s="77">
        <v>9781782483472</v>
      </c>
      <c r="E91" s="78">
        <v>49.99</v>
      </c>
      <c r="F91" s="73"/>
      <c r="G91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91" s="81"/>
      <c r="I91" s="81"/>
      <c r="J91" s="144" t="s">
        <v>53</v>
      </c>
      <c r="K91" s="8" t="s">
        <v>47</v>
      </c>
      <c r="L91" s="7"/>
      <c r="M91" s="35" t="s">
        <v>43</v>
      </c>
      <c r="N91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92" spans="1:44" s="48" customFormat="1" x14ac:dyDescent="0.35">
      <c r="A92" s="91" t="s">
        <v>150</v>
      </c>
      <c r="B92" s="76" t="s">
        <v>151</v>
      </c>
      <c r="C92" s="70"/>
      <c r="D92" s="77">
        <v>9781782485926</v>
      </c>
      <c r="E92" s="78">
        <v>59.99</v>
      </c>
      <c r="F92" s="73"/>
      <c r="G92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92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92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92" s="144" t="s">
        <v>53</v>
      </c>
      <c r="K92" s="8" t="s">
        <v>47</v>
      </c>
      <c r="L92" s="7"/>
      <c r="M92" s="35" t="s">
        <v>43</v>
      </c>
      <c r="N92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</row>
    <row r="93" spans="1:44" x14ac:dyDescent="0.35">
      <c r="A93" s="91" t="s">
        <v>113</v>
      </c>
      <c r="B93" s="76" t="s">
        <v>114</v>
      </c>
      <c r="C93" s="70"/>
      <c r="D93" s="77">
        <v>9781782484592</v>
      </c>
      <c r="E93" s="78">
        <v>29.99</v>
      </c>
      <c r="F93" s="73"/>
      <c r="G93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93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93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93" s="144" t="s">
        <v>53</v>
      </c>
      <c r="K93" s="8" t="s">
        <v>47</v>
      </c>
      <c r="L93" s="7" t="str">
        <f>IF(Tbl_Quote_US_1880108114254[[#This Row],[Ship Item?]]="Y", Tbl_Quote_US_1880108114254[Net Value],"")</f>
        <v/>
      </c>
      <c r="M93" s="35" t="s">
        <v>43</v>
      </c>
      <c r="N93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94" spans="1:44" ht="21" x14ac:dyDescent="0.5">
      <c r="A94" s="111" t="s">
        <v>152</v>
      </c>
      <c r="B94" s="112"/>
      <c r="C94" s="113" t="s">
        <v>42</v>
      </c>
      <c r="D94" s="114"/>
      <c r="E94" s="115"/>
      <c r="F94" s="45"/>
      <c r="G94" s="115"/>
      <c r="H94" s="115"/>
      <c r="I94" s="116"/>
      <c r="J94" s="152" t="s">
        <v>42</v>
      </c>
      <c r="K94" s="8" t="s">
        <v>42</v>
      </c>
      <c r="L94" s="7"/>
      <c r="M94" s="35" t="s">
        <v>43</v>
      </c>
      <c r="N94" s="7"/>
    </row>
    <row r="95" spans="1:44" x14ac:dyDescent="0.35">
      <c r="A95" s="68" t="s">
        <v>153</v>
      </c>
      <c r="B95" s="117" t="s">
        <v>154</v>
      </c>
      <c r="C95" s="83"/>
      <c r="D95" s="71">
        <v>9781782480877</v>
      </c>
      <c r="E95" s="74">
        <v>999.99</v>
      </c>
      <c r="F95" s="73"/>
      <c r="G95" s="74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95" s="74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95" s="74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95" s="145" t="s">
        <v>46</v>
      </c>
      <c r="K95" s="8" t="s">
        <v>47</v>
      </c>
      <c r="L95" s="34" t="str">
        <f>IF(Tbl_Quote_US_1880108114254[[#This Row],[Ship Item?]]="Y", Tbl_Quote_US_1880108114254[Net Value],"")</f>
        <v/>
      </c>
      <c r="M95" s="35" t="s">
        <v>43</v>
      </c>
      <c r="N95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96" spans="1:44" x14ac:dyDescent="0.35">
      <c r="A96" s="91" t="s">
        <v>155</v>
      </c>
      <c r="B96" s="76" t="s">
        <v>156</v>
      </c>
      <c r="C96" s="70"/>
      <c r="D96" s="77">
        <v>9781782480846</v>
      </c>
      <c r="E96" s="78">
        <v>129.99</v>
      </c>
      <c r="F96" s="73"/>
      <c r="G96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96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96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96" s="144" t="s">
        <v>50</v>
      </c>
      <c r="K96" s="8" t="s">
        <v>47</v>
      </c>
      <c r="L96" s="7" t="str">
        <f>IF(Tbl_Quote_US_1880108114254[[#This Row],[Ship Item?]]="Y", Tbl_Quote_US_1880108114254[Net Value],"")</f>
        <v/>
      </c>
      <c r="M96" s="35" t="s">
        <v>43</v>
      </c>
      <c r="N96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97" spans="1:14" x14ac:dyDescent="0.35">
      <c r="A97" s="91" t="s">
        <v>109</v>
      </c>
      <c r="B97" s="76" t="s">
        <v>110</v>
      </c>
      <c r="C97" s="70"/>
      <c r="D97" s="77">
        <v>9781862098916</v>
      </c>
      <c r="E97" s="78">
        <v>28.99</v>
      </c>
      <c r="F97" s="73"/>
      <c r="G97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97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97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97" s="144" t="s">
        <v>83</v>
      </c>
      <c r="K97" s="8" t="s">
        <v>47</v>
      </c>
      <c r="L97" s="7" t="str">
        <f>IF(Tbl_Quote_US_1880108114254[[#This Row],[Ship Item?]]="Y", Tbl_Quote_US_1880108114254[Net Value],"")</f>
        <v/>
      </c>
      <c r="M97" s="35" t="s">
        <v>43</v>
      </c>
      <c r="N97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98" spans="1:14" x14ac:dyDescent="0.35">
      <c r="A98" s="91" t="s">
        <v>111</v>
      </c>
      <c r="B98" s="76" t="s">
        <v>112</v>
      </c>
      <c r="C98" s="70"/>
      <c r="D98" s="77">
        <v>9781862098923</v>
      </c>
      <c r="E98" s="78">
        <v>28.99</v>
      </c>
      <c r="F98" s="73"/>
      <c r="G98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98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98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98" s="144" t="s">
        <v>83</v>
      </c>
      <c r="K98" s="8" t="s">
        <v>47</v>
      </c>
      <c r="L98" s="7" t="str">
        <f>IF(Tbl_Quote_US_1880108114254[[#This Row],[Ship Item?]]="Y", Tbl_Quote_US_1880108114254[Net Value],"")</f>
        <v/>
      </c>
      <c r="M98" s="35" t="s">
        <v>43</v>
      </c>
      <c r="N98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99" spans="1:14" x14ac:dyDescent="0.35">
      <c r="A99" s="91" t="s">
        <v>126</v>
      </c>
      <c r="B99" s="76" t="s">
        <v>127</v>
      </c>
      <c r="C99" s="70"/>
      <c r="D99" s="77">
        <v>9781862098930</v>
      </c>
      <c r="E99" s="78">
        <v>30.99</v>
      </c>
      <c r="F99" s="73"/>
      <c r="G99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99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99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99" s="144" t="s">
        <v>83</v>
      </c>
      <c r="K99" s="8" t="s">
        <v>47</v>
      </c>
      <c r="L99" s="7" t="str">
        <f>IF(Tbl_Quote_US_1880108114254[[#This Row],[Ship Item?]]="Y", Tbl_Quote_US_1880108114254[Net Value],"")</f>
        <v/>
      </c>
      <c r="M99" s="35" t="s">
        <v>43</v>
      </c>
      <c r="N99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00" spans="1:14" x14ac:dyDescent="0.35">
      <c r="A100" s="91" t="s">
        <v>137</v>
      </c>
      <c r="B100" s="76" t="s">
        <v>138</v>
      </c>
      <c r="C100" s="70"/>
      <c r="D100" s="77">
        <v>9781862098947</v>
      </c>
      <c r="E100" s="78">
        <v>31.99</v>
      </c>
      <c r="F100" s="73"/>
      <c r="G100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00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00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00" s="144" t="s">
        <v>83</v>
      </c>
      <c r="K100" s="8" t="s">
        <v>47</v>
      </c>
      <c r="L100" s="7" t="str">
        <f>IF(Tbl_Quote_US_1880108114254[[#This Row],[Ship Item?]]="Y", Tbl_Quote_US_1880108114254[Net Value],"")</f>
        <v/>
      </c>
      <c r="M100" s="35" t="s">
        <v>43</v>
      </c>
      <c r="N100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01" spans="1:14" x14ac:dyDescent="0.35">
      <c r="A101" s="91" t="s">
        <v>157</v>
      </c>
      <c r="B101" s="76" t="s">
        <v>108</v>
      </c>
      <c r="C101" s="70"/>
      <c r="D101" s="77">
        <v>9781782480853</v>
      </c>
      <c r="E101" s="78">
        <v>19.989999999999998</v>
      </c>
      <c r="F101" s="73"/>
      <c r="G101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01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01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01" s="144" t="s">
        <v>53</v>
      </c>
      <c r="K101" s="8" t="s">
        <v>47</v>
      </c>
      <c r="L101" s="7" t="str">
        <f>IF(Tbl_Quote_US_1880108114254[[#This Row],[Ship Item?]]="Y", Tbl_Quote_US_1880108114254[Net Value],"")</f>
        <v/>
      </c>
      <c r="M101" s="35" t="s">
        <v>43</v>
      </c>
      <c r="N101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02" spans="1:14" x14ac:dyDescent="0.35">
      <c r="A102" s="91" t="s">
        <v>56</v>
      </c>
      <c r="B102" s="76" t="s">
        <v>57</v>
      </c>
      <c r="C102" s="70"/>
      <c r="D102" s="77">
        <v>9781862092228</v>
      </c>
      <c r="E102" s="78">
        <v>13.99</v>
      </c>
      <c r="F102" s="73"/>
      <c r="G102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02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02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02" s="144" t="s">
        <v>58</v>
      </c>
      <c r="K102" s="8" t="s">
        <v>47</v>
      </c>
      <c r="L102" s="7" t="str">
        <f>IF(Tbl_Quote_US_1880108114254[[#This Row],[Ship Item?]]="Y", Tbl_Quote_US_1880108114254[Net Value],"")</f>
        <v/>
      </c>
      <c r="M102" s="35" t="s">
        <v>43</v>
      </c>
      <c r="N102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03" spans="1:14" x14ac:dyDescent="0.35">
      <c r="A103" s="91" t="s">
        <v>91</v>
      </c>
      <c r="B103" s="76" t="s">
        <v>92</v>
      </c>
      <c r="C103" s="70"/>
      <c r="D103" s="77">
        <v>9781862097896</v>
      </c>
      <c r="E103" s="78">
        <v>13.99</v>
      </c>
      <c r="F103" s="73"/>
      <c r="G103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03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03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03" s="144" t="s">
        <v>58</v>
      </c>
      <c r="K103" s="8" t="s">
        <v>47</v>
      </c>
      <c r="L103" s="7" t="str">
        <f>IF(Tbl_Quote_US_1880108114254[[#This Row],[Ship Item?]]="Y", Tbl_Quote_US_1880108114254[Net Value],"")</f>
        <v/>
      </c>
      <c r="M103" s="35" t="s">
        <v>43</v>
      </c>
      <c r="N103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04" spans="1:14" x14ac:dyDescent="0.35">
      <c r="A104" s="91" t="s">
        <v>93</v>
      </c>
      <c r="B104" s="76" t="s">
        <v>94</v>
      </c>
      <c r="C104" s="70"/>
      <c r="D104" s="77">
        <v>9781862097834</v>
      </c>
      <c r="E104" s="78">
        <v>13.99</v>
      </c>
      <c r="F104" s="73"/>
      <c r="G104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04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04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04" s="144" t="s">
        <v>58</v>
      </c>
      <c r="K104" s="8" t="s">
        <v>47</v>
      </c>
      <c r="L104" s="7" t="str">
        <f>IF(Tbl_Quote_US_1880108114254[[#This Row],[Ship Item?]]="Y", Tbl_Quote_US_1880108114254[Net Value],"")</f>
        <v/>
      </c>
      <c r="M104" s="35" t="s">
        <v>43</v>
      </c>
      <c r="N104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05" spans="1:14" x14ac:dyDescent="0.35">
      <c r="A105" s="91" t="s">
        <v>70</v>
      </c>
      <c r="B105" s="76" t="s">
        <v>71</v>
      </c>
      <c r="C105" s="70"/>
      <c r="D105" s="77">
        <v>9781862099333</v>
      </c>
      <c r="E105" s="78">
        <v>25.99</v>
      </c>
      <c r="F105" s="73"/>
      <c r="G105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05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05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05" s="144" t="s">
        <v>67</v>
      </c>
      <c r="K105" s="8" t="s">
        <v>47</v>
      </c>
      <c r="L105" s="7" t="str">
        <f>IF(Tbl_Quote_US_1880108114254[[#This Row],[Ship Item?]]="Y", Tbl_Quote_US_1880108114254[Net Value],"")</f>
        <v/>
      </c>
      <c r="M105" s="35" t="s">
        <v>43</v>
      </c>
      <c r="N105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06" spans="1:14" x14ac:dyDescent="0.35">
      <c r="A106" s="91" t="s">
        <v>158</v>
      </c>
      <c r="B106" s="76" t="s">
        <v>159</v>
      </c>
      <c r="C106" s="70"/>
      <c r="D106" s="77">
        <v>9781862097155</v>
      </c>
      <c r="E106" s="78">
        <v>25.99</v>
      </c>
      <c r="F106" s="73"/>
      <c r="G106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06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06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06" s="144" t="s">
        <v>160</v>
      </c>
      <c r="K106" s="8" t="s">
        <v>47</v>
      </c>
      <c r="L106" s="7" t="str">
        <f>IF(Tbl_Quote_US_1880108114254[[#This Row],[Ship Item?]]="Y", Tbl_Quote_US_1880108114254[Net Value],"")</f>
        <v/>
      </c>
      <c r="M106" s="35" t="s">
        <v>43</v>
      </c>
      <c r="N106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07" spans="1:14" x14ac:dyDescent="0.35">
      <c r="A107" s="91" t="s">
        <v>161</v>
      </c>
      <c r="B107" s="76" t="s">
        <v>162</v>
      </c>
      <c r="C107" s="70"/>
      <c r="D107" s="77">
        <v>9781782480914</v>
      </c>
      <c r="E107" s="78">
        <v>14.99</v>
      </c>
      <c r="F107" s="73"/>
      <c r="G107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07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07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07" s="144" t="s">
        <v>160</v>
      </c>
      <c r="K107" s="8" t="s">
        <v>47</v>
      </c>
      <c r="L107" s="7" t="str">
        <f>IF(Tbl_Quote_US_1880108114254[[#This Row],[Ship Item?]]="Y", Tbl_Quote_US_1880108114254[Net Value],"")</f>
        <v/>
      </c>
      <c r="M107" s="35" t="s">
        <v>43</v>
      </c>
      <c r="N107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08" spans="1:14" x14ac:dyDescent="0.35">
      <c r="A108" s="91" t="s">
        <v>163</v>
      </c>
      <c r="B108" s="76" t="s">
        <v>164</v>
      </c>
      <c r="C108" s="70"/>
      <c r="D108" s="77">
        <v>9781782481447</v>
      </c>
      <c r="E108" s="78">
        <v>14.99</v>
      </c>
      <c r="F108" s="73"/>
      <c r="G108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08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08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08" s="144" t="s">
        <v>160</v>
      </c>
      <c r="K108" s="8" t="s">
        <v>47</v>
      </c>
      <c r="L108" s="7" t="str">
        <f>IF(Tbl_Quote_US_1880108114254[[#This Row],[Ship Item?]]="Y", Tbl_Quote_US_1880108114254[Net Value],"")</f>
        <v/>
      </c>
      <c r="M108" s="35" t="s">
        <v>43</v>
      </c>
      <c r="N108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09" spans="1:14" ht="21" x14ac:dyDescent="0.5">
      <c r="A109" s="118" t="s">
        <v>165</v>
      </c>
      <c r="B109" s="119"/>
      <c r="C109" s="120" t="s">
        <v>42</v>
      </c>
      <c r="D109" s="121"/>
      <c r="E109" s="122"/>
      <c r="F109" s="51"/>
      <c r="G109" s="122"/>
      <c r="H109" s="122"/>
      <c r="I109" s="123"/>
      <c r="J109" s="153" t="s">
        <v>42</v>
      </c>
      <c r="K109" s="8" t="s">
        <v>42</v>
      </c>
      <c r="L109" s="7"/>
      <c r="M109" s="35" t="s">
        <v>43</v>
      </c>
      <c r="N109" s="50" t="str">
        <f>IF(Tbl_Quote_US_1880108114254[[#This Row],[Disc %]]="","",IF(Tbl_Quote_US_1880108114254[[#This Row],[Qty]]="","",Tbl_Quote_US_1880108114254[[#This Row],[Qty]]*Tbl_Quote_US_1880108114254[[#This Row],[Price]]*Tbl_Quote_US_1880108114254[[#This Row],[Disc %]]))</f>
        <v/>
      </c>
    </row>
    <row r="110" spans="1:14" x14ac:dyDescent="0.35">
      <c r="A110" s="68" t="s">
        <v>166</v>
      </c>
      <c r="B110" s="117" t="s">
        <v>167</v>
      </c>
      <c r="C110" s="83"/>
      <c r="D110" s="71">
        <v>9781782484929</v>
      </c>
      <c r="E110" s="74">
        <v>299.99</v>
      </c>
      <c r="F110" s="124"/>
      <c r="G110" s="74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10" s="74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10" s="74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10" s="145" t="s">
        <v>46</v>
      </c>
      <c r="K110" s="8" t="s">
        <v>47</v>
      </c>
      <c r="L110" s="7" t="str">
        <f>IF(Tbl_Quote_US_1880108114254[[#This Row],[Ship Item?]]="Y", Tbl_Quote_US_1880108114254[Net Value],"")</f>
        <v/>
      </c>
      <c r="M110" s="35" t="s">
        <v>43</v>
      </c>
      <c r="N110" s="50" t="str">
        <f>IF(Tbl_Quote_US_1880108114254[[#This Row],[Disc %]]="","",IF(Tbl_Quote_US_1880108114254[[#This Row],[Qty]]="","",Tbl_Quote_US_1880108114254[[#This Row],[Qty]]*Tbl_Quote_US_1880108114254[[#This Row],[Price]]*Tbl_Quote_US_1880108114254[[#This Row],[Disc %]]))</f>
        <v/>
      </c>
    </row>
    <row r="111" spans="1:14" x14ac:dyDescent="0.35">
      <c r="A111" s="80" t="s">
        <v>168</v>
      </c>
      <c r="B111" s="125" t="s">
        <v>169</v>
      </c>
      <c r="C111" s="83"/>
      <c r="D111" s="77">
        <v>9781782484967</v>
      </c>
      <c r="E111" s="81">
        <v>129.99</v>
      </c>
      <c r="F111" s="73"/>
      <c r="G111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11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11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11" s="144" t="s">
        <v>50</v>
      </c>
      <c r="K111" s="8" t="s">
        <v>47</v>
      </c>
      <c r="L111" s="7" t="str">
        <f>IF(Tbl_Quote_US_1880108114254[[#This Row],[Ship Item?]]="Y", Tbl_Quote_US_1880108114254[Net Value],"")</f>
        <v/>
      </c>
      <c r="M111" s="35" t="s">
        <v>43</v>
      </c>
      <c r="N111" s="50" t="str">
        <f>IF(Tbl_Quote_US_1880108114254[[#This Row],[Disc %]]="","",IF(Tbl_Quote_US_1880108114254[[#This Row],[Qty]]="","",Tbl_Quote_US_1880108114254[[#This Row],[Qty]]*Tbl_Quote_US_1880108114254[[#This Row],[Price]]*Tbl_Quote_US_1880108114254[[#This Row],[Disc %]]))</f>
        <v/>
      </c>
    </row>
    <row r="112" spans="1:14" x14ac:dyDescent="0.35">
      <c r="A112" s="80" t="s">
        <v>56</v>
      </c>
      <c r="B112" s="82" t="s">
        <v>57</v>
      </c>
      <c r="C112" s="83"/>
      <c r="D112" s="77">
        <v>9781862092228</v>
      </c>
      <c r="E112" s="81">
        <v>13.99</v>
      </c>
      <c r="F112" s="73"/>
      <c r="G112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12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12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12" s="144" t="s">
        <v>58</v>
      </c>
      <c r="K112" s="8" t="s">
        <v>47</v>
      </c>
      <c r="L112" s="7" t="str">
        <f>IF(Tbl_Quote_US_1880108114254[[#This Row],[Ship Item?]]="Y", Tbl_Quote_US_1880108114254[Net Value],"")</f>
        <v/>
      </c>
      <c r="M112" s="35" t="s">
        <v>43</v>
      </c>
      <c r="N112" s="50" t="str">
        <f>IF(Tbl_Quote_US_1880108114254[[#This Row],[Disc %]]="","",IF(Tbl_Quote_US_1880108114254[[#This Row],[Qty]]="","",Tbl_Quote_US_1880108114254[[#This Row],[Qty]]*Tbl_Quote_US_1880108114254[[#This Row],[Price]]*Tbl_Quote_US_1880108114254[[#This Row],[Disc %]]))</f>
        <v/>
      </c>
    </row>
    <row r="113" spans="1:14" x14ac:dyDescent="0.35">
      <c r="A113" s="80" t="s">
        <v>91</v>
      </c>
      <c r="B113" s="82" t="s">
        <v>92</v>
      </c>
      <c r="C113" s="83"/>
      <c r="D113" s="77">
        <v>9781862097896</v>
      </c>
      <c r="E113" s="81">
        <v>13.99</v>
      </c>
      <c r="F113" s="73"/>
      <c r="G113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13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13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13" s="144" t="s">
        <v>58</v>
      </c>
      <c r="K113" s="8" t="s">
        <v>47</v>
      </c>
      <c r="L113" s="7" t="str">
        <f>IF(Tbl_Quote_US_1880108114254[[#This Row],[Ship Item?]]="Y", Tbl_Quote_US_1880108114254[Net Value],"")</f>
        <v/>
      </c>
      <c r="M113" s="35" t="s">
        <v>43</v>
      </c>
      <c r="N113" s="50" t="str">
        <f>IF(Tbl_Quote_US_1880108114254[[#This Row],[Disc %]]="","",IF(Tbl_Quote_US_1880108114254[[#This Row],[Qty]]="","",Tbl_Quote_US_1880108114254[[#This Row],[Qty]]*Tbl_Quote_US_1880108114254[[#This Row],[Price]]*Tbl_Quote_US_1880108114254[[#This Row],[Disc %]]))</f>
        <v/>
      </c>
    </row>
    <row r="114" spans="1:14" x14ac:dyDescent="0.35">
      <c r="A114" s="80" t="s">
        <v>93</v>
      </c>
      <c r="B114" s="82" t="s">
        <v>94</v>
      </c>
      <c r="C114" s="83"/>
      <c r="D114" s="77">
        <v>9781862097834</v>
      </c>
      <c r="E114" s="81">
        <v>13.99</v>
      </c>
      <c r="F114" s="73"/>
      <c r="G114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14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14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14" s="144" t="s">
        <v>58</v>
      </c>
      <c r="K114" s="8" t="s">
        <v>47</v>
      </c>
      <c r="L114" s="7" t="str">
        <f>IF(Tbl_Quote_US_1880108114254[[#This Row],[Ship Item?]]="Y", Tbl_Quote_US_1880108114254[Net Value],"")</f>
        <v/>
      </c>
      <c r="M114" s="35" t="s">
        <v>43</v>
      </c>
      <c r="N114" s="50" t="str">
        <f>IF(Tbl_Quote_US_1880108114254[[#This Row],[Disc %]]="","",IF(Tbl_Quote_US_1880108114254[[#This Row],[Qty]]="","",Tbl_Quote_US_1880108114254[[#This Row],[Qty]]*Tbl_Quote_US_1880108114254[[#This Row],[Price]]*Tbl_Quote_US_1880108114254[[#This Row],[Disc %]]))</f>
        <v/>
      </c>
    </row>
    <row r="115" spans="1:14" x14ac:dyDescent="0.35">
      <c r="A115" s="75" t="s">
        <v>170</v>
      </c>
      <c r="B115" s="84" t="s">
        <v>171</v>
      </c>
      <c r="C115" s="83"/>
      <c r="D115" s="77">
        <v>9781782481515</v>
      </c>
      <c r="E115" s="79">
        <v>7.99</v>
      </c>
      <c r="F115" s="73"/>
      <c r="G115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15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15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15" s="144" t="s">
        <v>172</v>
      </c>
      <c r="K115" s="8" t="s">
        <v>47</v>
      </c>
      <c r="L115" s="7" t="str">
        <f>IF(Tbl_Quote_US_1880108114254[[#This Row],[Ship Item?]]="Y", Tbl_Quote_US_1880108114254[Net Value],"")</f>
        <v/>
      </c>
      <c r="M115" s="35" t="s">
        <v>43</v>
      </c>
      <c r="N115" s="50" t="str">
        <f>IF(Tbl_Quote_US_1880108114254[[#This Row],[Disc %]]="","",IF(Tbl_Quote_US_1880108114254[[#This Row],[Qty]]="","",Tbl_Quote_US_1880108114254[[#This Row],[Qty]]*Tbl_Quote_US_1880108114254[[#This Row],[Price]]*Tbl_Quote_US_1880108114254[[#This Row],[Disc %]]))</f>
        <v/>
      </c>
    </row>
    <row r="116" spans="1:14" ht="14.5" customHeight="1" x14ac:dyDescent="0.35">
      <c r="A116" s="75" t="s">
        <v>173</v>
      </c>
      <c r="B116" s="84" t="s">
        <v>174</v>
      </c>
      <c r="C116" s="83"/>
      <c r="D116" s="77">
        <v>9781782481522</v>
      </c>
      <c r="E116" s="79">
        <v>7.99</v>
      </c>
      <c r="F116" s="73"/>
      <c r="G116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16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16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16" s="144" t="s">
        <v>172</v>
      </c>
      <c r="K116" s="8" t="s">
        <v>47</v>
      </c>
      <c r="L116" s="7" t="str">
        <f>IF(Tbl_Quote_US_1880108114254[[#This Row],[Ship Item?]]="Y", Tbl_Quote_US_1880108114254[Net Value],"")</f>
        <v/>
      </c>
      <c r="M116" s="35" t="s">
        <v>43</v>
      </c>
      <c r="N116" s="50" t="str">
        <f>IF(Tbl_Quote_US_1880108114254[[#This Row],[Disc %]]="","",IF(Tbl_Quote_US_1880108114254[[#This Row],[Qty]]="","",Tbl_Quote_US_1880108114254[[#This Row],[Qty]]*Tbl_Quote_US_1880108114254[[#This Row],[Price]]*Tbl_Quote_US_1880108114254[[#This Row],[Disc %]]))</f>
        <v/>
      </c>
    </row>
    <row r="117" spans="1:14" x14ac:dyDescent="0.35">
      <c r="A117" s="75" t="s">
        <v>175</v>
      </c>
      <c r="B117" s="84" t="s">
        <v>176</v>
      </c>
      <c r="C117" s="83"/>
      <c r="D117" s="77">
        <v>9781862099562</v>
      </c>
      <c r="E117" s="79">
        <v>15.99</v>
      </c>
      <c r="F117" s="73"/>
      <c r="G117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17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17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17" s="144" t="s">
        <v>177</v>
      </c>
      <c r="K117" s="8" t="s">
        <v>47</v>
      </c>
      <c r="L117" s="7" t="str">
        <f>IF(Tbl_Quote_US_1880108114254[[#This Row],[Ship Item?]]="Y", Tbl_Quote_US_1880108114254[Net Value],"")</f>
        <v/>
      </c>
      <c r="M117" s="35" t="s">
        <v>43</v>
      </c>
      <c r="N117" s="50" t="str">
        <f>IF(Tbl_Quote_US_1880108114254[[#This Row],[Disc %]]="","",IF(Tbl_Quote_US_1880108114254[[#This Row],[Qty]]="","",Tbl_Quote_US_1880108114254[[#This Row],[Qty]]*Tbl_Quote_US_1880108114254[[#This Row],[Price]]*Tbl_Quote_US_1880108114254[[#This Row],[Disc %]]))</f>
        <v/>
      </c>
    </row>
    <row r="118" spans="1:14" x14ac:dyDescent="0.35">
      <c r="A118" s="75" t="s">
        <v>70</v>
      </c>
      <c r="B118" s="84" t="s">
        <v>71</v>
      </c>
      <c r="C118" s="83"/>
      <c r="D118" s="77">
        <v>9781862099333</v>
      </c>
      <c r="E118" s="79">
        <v>25.99</v>
      </c>
      <c r="F118" s="73"/>
      <c r="G118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18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18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18" s="144" t="s">
        <v>67</v>
      </c>
      <c r="K118" s="8" t="s">
        <v>47</v>
      </c>
      <c r="L118" s="7" t="str">
        <f>IF(Tbl_Quote_US_1880108114254[[#This Row],[Ship Item?]]="Y", Tbl_Quote_US_1880108114254[Net Value],"")</f>
        <v/>
      </c>
      <c r="M118" s="35" t="s">
        <v>43</v>
      </c>
      <c r="N118" s="50" t="str">
        <f>IF(Tbl_Quote_US_1880108114254[[#This Row],[Disc %]]="","",IF(Tbl_Quote_US_1880108114254[[#This Row],[Qty]]="","",Tbl_Quote_US_1880108114254[[#This Row],[Qty]]*Tbl_Quote_US_1880108114254[[#This Row],[Price]]*Tbl_Quote_US_1880108114254[[#This Row],[Disc %]]))</f>
        <v/>
      </c>
    </row>
    <row r="119" spans="1:14" x14ac:dyDescent="0.35">
      <c r="A119" s="75" t="s">
        <v>103</v>
      </c>
      <c r="B119" s="84" t="s">
        <v>104</v>
      </c>
      <c r="C119" s="83"/>
      <c r="D119" s="77">
        <v>9781862092822</v>
      </c>
      <c r="E119" s="79">
        <v>32.99</v>
      </c>
      <c r="F119" s="73"/>
      <c r="G119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19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19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19" s="144" t="s">
        <v>67</v>
      </c>
      <c r="K119" s="8" t="s">
        <v>47</v>
      </c>
      <c r="L119" s="7" t="str">
        <f>IF(Tbl_Quote_US_1880108114254[[#This Row],[Ship Item?]]="Y", Tbl_Quote_US_1880108114254[Net Value],"")</f>
        <v/>
      </c>
      <c r="M119" s="35" t="s">
        <v>43</v>
      </c>
      <c r="N119" s="50" t="str">
        <f>IF(Tbl_Quote_US_1880108114254[[#This Row],[Disc %]]="","",IF(Tbl_Quote_US_1880108114254[[#This Row],[Qty]]="","",Tbl_Quote_US_1880108114254[[#This Row],[Qty]]*Tbl_Quote_US_1880108114254[[#This Row],[Price]]*Tbl_Quote_US_1880108114254[[#This Row],[Disc %]]))</f>
        <v/>
      </c>
    </row>
    <row r="120" spans="1:14" x14ac:dyDescent="0.35">
      <c r="A120" s="75" t="s">
        <v>158</v>
      </c>
      <c r="B120" s="84" t="s">
        <v>159</v>
      </c>
      <c r="C120" s="83"/>
      <c r="D120" s="77">
        <v>9781862097155</v>
      </c>
      <c r="E120" s="79">
        <v>25.99</v>
      </c>
      <c r="F120" s="73"/>
      <c r="G120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20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20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20" s="144" t="s">
        <v>160</v>
      </c>
      <c r="K120" s="8" t="s">
        <v>47</v>
      </c>
      <c r="L120" s="7" t="str">
        <f>IF(Tbl_Quote_US_1880108114254[[#This Row],[Ship Item?]]="Y", Tbl_Quote_US_1880108114254[Net Value],"")</f>
        <v/>
      </c>
      <c r="M120" s="35" t="s">
        <v>43</v>
      </c>
      <c r="N120" s="50" t="str">
        <f>IF(Tbl_Quote_US_1880108114254[[#This Row],[Disc %]]="","",IF(Tbl_Quote_US_1880108114254[[#This Row],[Qty]]="","",Tbl_Quote_US_1880108114254[[#This Row],[Qty]]*Tbl_Quote_US_1880108114254[[#This Row],[Price]]*Tbl_Quote_US_1880108114254[[#This Row],[Disc %]]))</f>
        <v/>
      </c>
    </row>
    <row r="121" spans="1:14" x14ac:dyDescent="0.35">
      <c r="A121" s="80" t="s">
        <v>161</v>
      </c>
      <c r="B121" s="82" t="s">
        <v>162</v>
      </c>
      <c r="C121" s="83"/>
      <c r="D121" s="77">
        <v>9781782480914</v>
      </c>
      <c r="E121" s="81">
        <v>14.99</v>
      </c>
      <c r="F121" s="73"/>
      <c r="G121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21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21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21" s="144" t="s">
        <v>160</v>
      </c>
      <c r="K121" s="8" t="s">
        <v>47</v>
      </c>
      <c r="L121" s="7" t="str">
        <f>IF(Tbl_Quote_US_1880108114254[[#This Row],[Ship Item?]]="Y", Tbl_Quote_US_1880108114254[Net Value],"")</f>
        <v/>
      </c>
      <c r="M121" s="35" t="s">
        <v>43</v>
      </c>
      <c r="N121" s="50" t="str">
        <f>IF(Tbl_Quote_US_1880108114254[[#This Row],[Disc %]]="","",IF(Tbl_Quote_US_1880108114254[[#This Row],[Qty]]="","",Tbl_Quote_US_1880108114254[[#This Row],[Qty]]*Tbl_Quote_US_1880108114254[[#This Row],[Price]]*Tbl_Quote_US_1880108114254[[#This Row],[Disc %]]))</f>
        <v/>
      </c>
    </row>
    <row r="122" spans="1:14" x14ac:dyDescent="0.35">
      <c r="A122" s="80" t="s">
        <v>163</v>
      </c>
      <c r="B122" s="82" t="s">
        <v>164</v>
      </c>
      <c r="C122" s="83"/>
      <c r="D122" s="77">
        <v>9781782481447</v>
      </c>
      <c r="E122" s="81">
        <v>14.99</v>
      </c>
      <c r="F122" s="73"/>
      <c r="G122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22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22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22" s="144" t="s">
        <v>160</v>
      </c>
      <c r="K122" s="8" t="s">
        <v>47</v>
      </c>
      <c r="L122" s="7" t="str">
        <f>IF(Tbl_Quote_US_1880108114254[[#This Row],[Ship Item?]]="Y", Tbl_Quote_US_1880108114254[Net Value],"")</f>
        <v/>
      </c>
      <c r="M122" s="35" t="s">
        <v>43</v>
      </c>
      <c r="N122" s="50" t="str">
        <f>IF(Tbl_Quote_US_1880108114254[[#This Row],[Disc %]]="","",IF(Tbl_Quote_US_1880108114254[[#This Row],[Qty]]="","",Tbl_Quote_US_1880108114254[[#This Row],[Qty]]*Tbl_Quote_US_1880108114254[[#This Row],[Price]]*Tbl_Quote_US_1880108114254[[#This Row],[Disc %]]))</f>
        <v/>
      </c>
    </row>
    <row r="123" spans="1:14" x14ac:dyDescent="0.35">
      <c r="A123" s="75" t="s">
        <v>107</v>
      </c>
      <c r="B123" s="84" t="s">
        <v>108</v>
      </c>
      <c r="C123" s="83"/>
      <c r="D123" s="77">
        <v>9781782480853</v>
      </c>
      <c r="E123" s="79">
        <v>19.989999999999998</v>
      </c>
      <c r="F123" s="73"/>
      <c r="G123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23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23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23" s="144" t="s">
        <v>53</v>
      </c>
      <c r="K123" s="8" t="s">
        <v>47</v>
      </c>
      <c r="L123" s="7" t="str">
        <f>IF(Tbl_Quote_US_1880108114254[[#This Row],[Ship Item?]]="Y", Tbl_Quote_US_1880108114254[Net Value],"")</f>
        <v/>
      </c>
      <c r="M123" s="35" t="s">
        <v>43</v>
      </c>
      <c r="N123" s="50" t="str">
        <f>IF(Tbl_Quote_US_1880108114254[[#This Row],[Disc %]]="","",IF(Tbl_Quote_US_1880108114254[[#This Row],[Qty]]="","",Tbl_Quote_US_1880108114254[[#This Row],[Qty]]*Tbl_Quote_US_1880108114254[[#This Row],[Price]]*Tbl_Quote_US_1880108114254[[#This Row],[Disc %]]))</f>
        <v/>
      </c>
    </row>
    <row r="124" spans="1:14" x14ac:dyDescent="0.35">
      <c r="A124" s="80" t="s">
        <v>109</v>
      </c>
      <c r="B124" s="82" t="s">
        <v>110</v>
      </c>
      <c r="C124" s="83"/>
      <c r="D124" s="77">
        <v>9781862098916</v>
      </c>
      <c r="E124" s="81">
        <v>27.99</v>
      </c>
      <c r="F124" s="73"/>
      <c r="G124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24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24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24" s="144" t="s">
        <v>83</v>
      </c>
      <c r="K124" s="8" t="s">
        <v>47</v>
      </c>
      <c r="L124" s="7" t="str">
        <f>IF(Tbl_Quote_US_1880108114254[[#This Row],[Ship Item?]]="Y", Tbl_Quote_US_1880108114254[Net Value],"")</f>
        <v/>
      </c>
      <c r="M124" s="35" t="s">
        <v>43</v>
      </c>
      <c r="N124" s="50" t="str">
        <f>IF(Tbl_Quote_US_1880108114254[[#This Row],[Disc %]]="","",IF(Tbl_Quote_US_1880108114254[[#This Row],[Qty]]="","",Tbl_Quote_US_1880108114254[[#This Row],[Qty]]*Tbl_Quote_US_1880108114254[[#This Row],[Price]]*Tbl_Quote_US_1880108114254[[#This Row],[Disc %]]))</f>
        <v/>
      </c>
    </row>
    <row r="125" spans="1:14" x14ac:dyDescent="0.35">
      <c r="A125" s="80" t="s">
        <v>111</v>
      </c>
      <c r="B125" s="82" t="s">
        <v>112</v>
      </c>
      <c r="C125" s="83"/>
      <c r="D125" s="77">
        <v>9781862098923</v>
      </c>
      <c r="E125" s="81">
        <v>27.99</v>
      </c>
      <c r="F125" s="73"/>
      <c r="G125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25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25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25" s="144" t="s">
        <v>83</v>
      </c>
      <c r="K125" s="8" t="s">
        <v>47</v>
      </c>
      <c r="L125" s="7" t="str">
        <f>IF(Tbl_Quote_US_1880108114254[[#This Row],[Ship Item?]]="Y", Tbl_Quote_US_1880108114254[Net Value],"")</f>
        <v/>
      </c>
      <c r="M125" s="35" t="s">
        <v>43</v>
      </c>
      <c r="N125" s="50" t="str">
        <f>IF(Tbl_Quote_US_1880108114254[[#This Row],[Disc %]]="","",IF(Tbl_Quote_US_1880108114254[[#This Row],[Qty]]="","",Tbl_Quote_US_1880108114254[[#This Row],[Qty]]*Tbl_Quote_US_1880108114254[[#This Row],[Price]]*Tbl_Quote_US_1880108114254[[#This Row],[Disc %]]))</f>
        <v/>
      </c>
    </row>
    <row r="126" spans="1:14" x14ac:dyDescent="0.35">
      <c r="A126" s="80" t="s">
        <v>126</v>
      </c>
      <c r="B126" s="82" t="s">
        <v>127</v>
      </c>
      <c r="C126" s="83"/>
      <c r="D126" s="77">
        <v>9781862098930</v>
      </c>
      <c r="E126" s="81">
        <v>29.99</v>
      </c>
      <c r="F126" s="73"/>
      <c r="G126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26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26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26" s="144" t="s">
        <v>83</v>
      </c>
      <c r="K126" s="8" t="s">
        <v>47</v>
      </c>
      <c r="L126" s="7" t="str">
        <f>IF(Tbl_Quote_US_1880108114254[[#This Row],[Ship Item?]]="Y", Tbl_Quote_US_1880108114254[Net Value],"")</f>
        <v/>
      </c>
      <c r="M126" s="35" t="s">
        <v>43</v>
      </c>
      <c r="N126" s="50" t="str">
        <f>IF(Tbl_Quote_US_1880108114254[[#This Row],[Disc %]]="","",IF(Tbl_Quote_US_1880108114254[[#This Row],[Qty]]="","",Tbl_Quote_US_1880108114254[[#This Row],[Qty]]*Tbl_Quote_US_1880108114254[[#This Row],[Price]]*Tbl_Quote_US_1880108114254[[#This Row],[Disc %]]))</f>
        <v/>
      </c>
    </row>
    <row r="127" spans="1:14" x14ac:dyDescent="0.35">
      <c r="A127" s="80" t="s">
        <v>137</v>
      </c>
      <c r="B127" s="82" t="s">
        <v>138</v>
      </c>
      <c r="C127" s="83"/>
      <c r="D127" s="77">
        <v>9781862098947</v>
      </c>
      <c r="E127" s="81">
        <v>30.99</v>
      </c>
      <c r="F127" s="73"/>
      <c r="G127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27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27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27" s="144" t="s">
        <v>83</v>
      </c>
      <c r="K127" s="8" t="s">
        <v>47</v>
      </c>
      <c r="L127" s="7" t="str">
        <f>IF(Tbl_Quote_US_1880108114254[[#This Row],[Ship Item?]]="Y", Tbl_Quote_US_1880108114254[Net Value],"")</f>
        <v/>
      </c>
      <c r="M127" s="35" t="s">
        <v>43</v>
      </c>
      <c r="N127" s="50" t="str">
        <f>IF(Tbl_Quote_US_1880108114254[[#This Row],[Disc %]]="","",IF(Tbl_Quote_US_1880108114254[[#This Row],[Qty]]="","",Tbl_Quote_US_1880108114254[[#This Row],[Qty]]*Tbl_Quote_US_1880108114254[[#This Row],[Price]]*Tbl_Quote_US_1880108114254[[#This Row],[Disc %]]))</f>
        <v/>
      </c>
    </row>
    <row r="128" spans="1:14" ht="21" x14ac:dyDescent="0.5">
      <c r="A128" s="126" t="s">
        <v>178</v>
      </c>
      <c r="B128" s="127"/>
      <c r="C128" s="128" t="s">
        <v>42</v>
      </c>
      <c r="D128" s="129"/>
      <c r="E128" s="130"/>
      <c r="F128" s="46"/>
      <c r="G128" s="130"/>
      <c r="H128" s="130"/>
      <c r="I128" s="128"/>
      <c r="J128" s="146" t="s">
        <v>42</v>
      </c>
      <c r="K128" s="8" t="s">
        <v>42</v>
      </c>
      <c r="L128" s="7"/>
      <c r="M128" s="35" t="s">
        <v>43</v>
      </c>
      <c r="N128" s="7"/>
    </row>
    <row r="129" spans="1:44" x14ac:dyDescent="0.35">
      <c r="A129" s="75" t="s">
        <v>109</v>
      </c>
      <c r="B129" s="84" t="s">
        <v>110</v>
      </c>
      <c r="C129" s="83"/>
      <c r="D129" s="77">
        <v>9781862098916</v>
      </c>
      <c r="E129" s="78">
        <v>28.99</v>
      </c>
      <c r="F129" s="73"/>
      <c r="G129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29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29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29" s="144" t="s">
        <v>83</v>
      </c>
      <c r="K129" s="8" t="s">
        <v>47</v>
      </c>
      <c r="L129" s="7" t="str">
        <f>IF(Tbl_Quote_US_1880108114254[[#This Row],[Ship Item?]]="Y", Tbl_Quote_US_1880108114254[Net Value],"")</f>
        <v/>
      </c>
      <c r="M129" s="35" t="s">
        <v>43</v>
      </c>
      <c r="N129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30" spans="1:44" x14ac:dyDescent="0.35">
      <c r="A130" s="75" t="s">
        <v>111</v>
      </c>
      <c r="B130" s="84" t="s">
        <v>112</v>
      </c>
      <c r="C130" s="83"/>
      <c r="D130" s="77">
        <v>9781862098923</v>
      </c>
      <c r="E130" s="78">
        <v>28.99</v>
      </c>
      <c r="F130" s="73"/>
      <c r="G130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30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30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30" s="144" t="s">
        <v>83</v>
      </c>
      <c r="K130" s="8" t="s">
        <v>47</v>
      </c>
      <c r="L130" s="7" t="str">
        <f>IF(Tbl_Quote_US_1880108114254[[#This Row],[Ship Item?]]="Y", Tbl_Quote_US_1880108114254[Net Value],"")</f>
        <v/>
      </c>
      <c r="M130" s="35" t="s">
        <v>43</v>
      </c>
      <c r="N130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31" spans="1:44" x14ac:dyDescent="0.35">
      <c r="A131" s="75" t="s">
        <v>126</v>
      </c>
      <c r="B131" s="84" t="s">
        <v>127</v>
      </c>
      <c r="C131" s="83"/>
      <c r="D131" s="77">
        <v>9781862098930</v>
      </c>
      <c r="E131" s="78">
        <v>30.99</v>
      </c>
      <c r="F131" s="73"/>
      <c r="G131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31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31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31" s="144" t="s">
        <v>83</v>
      </c>
      <c r="K131" s="8" t="s">
        <v>47</v>
      </c>
      <c r="L131" s="7" t="str">
        <f>IF(Tbl_Quote_US_1880108114254[[#This Row],[Ship Item?]]="Y", Tbl_Quote_US_1880108114254[Net Value],"")</f>
        <v/>
      </c>
      <c r="M131" s="35" t="s">
        <v>43</v>
      </c>
      <c r="N131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32" spans="1:44" x14ac:dyDescent="0.35">
      <c r="A132" s="75" t="s">
        <v>137</v>
      </c>
      <c r="B132" s="84" t="s">
        <v>138</v>
      </c>
      <c r="C132" s="83"/>
      <c r="D132" s="77">
        <v>9781862098947</v>
      </c>
      <c r="E132" s="78">
        <v>31.99</v>
      </c>
      <c r="F132" s="73"/>
      <c r="G132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32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32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32" s="144" t="s">
        <v>83</v>
      </c>
      <c r="K132" s="8" t="s">
        <v>47</v>
      </c>
      <c r="L132" s="7" t="str">
        <f>IF(Tbl_Quote_US_1880108114254[[#This Row],[Ship Item?]]="Y", Tbl_Quote_US_1880108114254[Net Value],"")</f>
        <v/>
      </c>
      <c r="M132" s="35" t="s">
        <v>43</v>
      </c>
      <c r="N132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33" spans="1:44" x14ac:dyDescent="0.35">
      <c r="A133" s="75" t="s">
        <v>179</v>
      </c>
      <c r="B133" s="84" t="s">
        <v>180</v>
      </c>
      <c r="C133" s="83"/>
      <c r="D133" s="77">
        <v>9781782483311</v>
      </c>
      <c r="E133" s="78">
        <v>144.94999999999999</v>
      </c>
      <c r="F133" s="73"/>
      <c r="G133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33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33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33" s="144" t="s">
        <v>83</v>
      </c>
      <c r="K133" s="8" t="s">
        <v>47</v>
      </c>
      <c r="L133" s="7" t="str">
        <f>IF(Tbl_Quote_US_1880108114254[[#This Row],[Ship Item?]]="Y", Tbl_Quote_US_1880108114254[Net Value],"")</f>
        <v/>
      </c>
      <c r="M133" s="35" t="s">
        <v>43</v>
      </c>
      <c r="N133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34" spans="1:44" x14ac:dyDescent="0.35">
      <c r="A134" s="75" t="s">
        <v>181</v>
      </c>
      <c r="B134" s="84" t="s">
        <v>182</v>
      </c>
      <c r="C134" s="83"/>
      <c r="D134" s="77">
        <v>9781782483328</v>
      </c>
      <c r="E134" s="78">
        <v>144.94999999999999</v>
      </c>
      <c r="F134" s="73"/>
      <c r="G134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34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34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34" s="144" t="s">
        <v>83</v>
      </c>
      <c r="K134" s="8" t="s">
        <v>47</v>
      </c>
      <c r="L134" s="7" t="str">
        <f>IF(Tbl_Quote_US_1880108114254[[#This Row],[Ship Item?]]="Y", Tbl_Quote_US_1880108114254[Net Value],"")</f>
        <v/>
      </c>
      <c r="M134" s="35" t="s">
        <v>43</v>
      </c>
      <c r="N134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35" spans="1:44" x14ac:dyDescent="0.35">
      <c r="A135" s="75" t="s">
        <v>183</v>
      </c>
      <c r="B135" s="84" t="s">
        <v>184</v>
      </c>
      <c r="C135" s="83"/>
      <c r="D135" s="77">
        <v>9781782483335</v>
      </c>
      <c r="E135" s="78">
        <v>154.94999999999999</v>
      </c>
      <c r="F135" s="73"/>
      <c r="G135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35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35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35" s="144" t="s">
        <v>83</v>
      </c>
      <c r="K135" s="8" t="s">
        <v>47</v>
      </c>
      <c r="L135" s="7" t="str">
        <f>IF(Tbl_Quote_US_1880108114254[[#This Row],[Ship Item?]]="Y", Tbl_Quote_US_1880108114254[Net Value],"")</f>
        <v/>
      </c>
      <c r="M135" s="35" t="s">
        <v>43</v>
      </c>
      <c r="N135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36" spans="1:44" x14ac:dyDescent="0.35">
      <c r="A136" s="75" t="s">
        <v>185</v>
      </c>
      <c r="B136" s="84" t="s">
        <v>186</v>
      </c>
      <c r="C136" s="83"/>
      <c r="D136" s="77">
        <v>9781782483342</v>
      </c>
      <c r="E136" s="78">
        <v>154.94999999999999</v>
      </c>
      <c r="F136" s="73"/>
      <c r="G136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36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36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36" s="144" t="s">
        <v>83</v>
      </c>
      <c r="K136" s="8" t="s">
        <v>47</v>
      </c>
      <c r="L136" s="7" t="str">
        <f>IF(Tbl_Quote_US_1880108114254[[#This Row],[Ship Item?]]="Y", Tbl_Quote_US_1880108114254[Net Value],"")</f>
        <v/>
      </c>
      <c r="M136" s="35" t="s">
        <v>43</v>
      </c>
      <c r="N136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37" spans="1:44" x14ac:dyDescent="0.35">
      <c r="A137" s="75" t="s">
        <v>81</v>
      </c>
      <c r="B137" s="84" t="s">
        <v>82</v>
      </c>
      <c r="C137" s="83"/>
      <c r="D137" s="77">
        <v>9781862098619</v>
      </c>
      <c r="E137" s="78">
        <v>79.989999999999995</v>
      </c>
      <c r="F137" s="73"/>
      <c r="G137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37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37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37" s="144" t="s">
        <v>83</v>
      </c>
      <c r="K137" s="8" t="s">
        <v>47</v>
      </c>
      <c r="L137" s="7" t="str">
        <f>IF(Tbl_Quote_US_1880108114254[[#This Row],[Ship Item?]]="Y", Tbl_Quote_US_1880108114254[Net Value],"")</f>
        <v/>
      </c>
      <c r="M137" s="35" t="s">
        <v>43</v>
      </c>
      <c r="N137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38" spans="1:44" x14ac:dyDescent="0.35">
      <c r="A138" s="75" t="s">
        <v>76</v>
      </c>
      <c r="B138" s="84" t="s">
        <v>77</v>
      </c>
      <c r="C138" s="83"/>
      <c r="D138" s="77">
        <v>9781862092464</v>
      </c>
      <c r="E138" s="79">
        <v>11.99</v>
      </c>
      <c r="F138" s="73"/>
      <c r="G138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38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38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38" s="144" t="s">
        <v>58</v>
      </c>
      <c r="K138" s="8" t="s">
        <v>47</v>
      </c>
      <c r="L138" s="7" t="str">
        <f>IF(Tbl_Quote_US_1880108114254[[#This Row],[Ship Item?]]="Y", Tbl_Quote_US_1880108114254[Net Value],"")</f>
        <v/>
      </c>
      <c r="M138" s="35" t="s">
        <v>43</v>
      </c>
      <c r="N138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39" spans="1:44" x14ac:dyDescent="0.35">
      <c r="A139" s="75" t="s">
        <v>187</v>
      </c>
      <c r="B139" s="84" t="s">
        <v>188</v>
      </c>
      <c r="C139" s="83"/>
      <c r="D139" s="77">
        <v>9781862092891</v>
      </c>
      <c r="E139" s="79">
        <v>12.99</v>
      </c>
      <c r="F139" s="73"/>
      <c r="G139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39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39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39" s="144" t="s">
        <v>58</v>
      </c>
      <c r="K139" s="8" t="s">
        <v>47</v>
      </c>
      <c r="L139" s="7" t="str">
        <f>IF(Tbl_Quote_US_1880108114254[[#This Row],[Ship Item?]]="Y", Tbl_Quote_US_1880108114254[Net Value],"")</f>
        <v/>
      </c>
      <c r="M139" s="35" t="s">
        <v>43</v>
      </c>
      <c r="N139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40" spans="1:44" ht="21" x14ac:dyDescent="0.5">
      <c r="A140" s="126" t="s">
        <v>189</v>
      </c>
      <c r="B140" s="127"/>
      <c r="C140" s="128" t="s">
        <v>42</v>
      </c>
      <c r="D140" s="129"/>
      <c r="E140" s="130"/>
      <c r="F140" s="46"/>
      <c r="G140" s="130"/>
      <c r="H140" s="130"/>
      <c r="I140" s="128"/>
      <c r="J140" s="146" t="s">
        <v>42</v>
      </c>
      <c r="K140" s="8" t="s">
        <v>42</v>
      </c>
      <c r="L140" s="7"/>
      <c r="M140" s="35" t="s">
        <v>43</v>
      </c>
      <c r="N140" s="7"/>
    </row>
    <row r="141" spans="1:44" x14ac:dyDescent="0.35">
      <c r="A141" s="91" t="s">
        <v>190</v>
      </c>
      <c r="B141" s="76" t="s">
        <v>275</v>
      </c>
      <c r="C141" s="70"/>
      <c r="D141" s="77">
        <v>9781782483892</v>
      </c>
      <c r="E141" s="78">
        <v>70</v>
      </c>
      <c r="F141" s="73"/>
      <c r="G141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41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41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41" s="144" t="s">
        <v>189</v>
      </c>
      <c r="K141" s="8" t="s">
        <v>43</v>
      </c>
      <c r="L141" s="7" t="str">
        <f>IF(Tbl_Quote_US_1880108114254[[#This Row],[Ship Item?]]="Y", Tbl_Quote_US_1880108114254[Net Value],"")</f>
        <v/>
      </c>
      <c r="M141" s="35" t="s">
        <v>43</v>
      </c>
      <c r="N141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42" spans="1:44" s="48" customFormat="1" x14ac:dyDescent="0.35">
      <c r="A142" s="91" t="s">
        <v>191</v>
      </c>
      <c r="B142" s="76" t="s">
        <v>276</v>
      </c>
      <c r="C142" s="70"/>
      <c r="D142" s="77">
        <v>9781782483861</v>
      </c>
      <c r="E142" s="78">
        <v>4</v>
      </c>
      <c r="F142" s="73"/>
      <c r="G142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42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42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42" s="144" t="s">
        <v>189</v>
      </c>
      <c r="K142" s="8" t="s">
        <v>43</v>
      </c>
      <c r="L142" s="7" t="str">
        <f>IF(Tbl_Quote_US_1880108114254[[#This Row],[Ship Item?]]="Y", Tbl_Quote_US_1880108114254[Net Value],"")</f>
        <v/>
      </c>
      <c r="M142" s="35" t="s">
        <v>43</v>
      </c>
      <c r="N142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</row>
    <row r="143" spans="1:44" ht="21" x14ac:dyDescent="0.5">
      <c r="A143" s="126" t="s">
        <v>192</v>
      </c>
      <c r="B143" s="127"/>
      <c r="C143" s="128" t="s">
        <v>42</v>
      </c>
      <c r="D143" s="129"/>
      <c r="E143" s="130"/>
      <c r="F143" s="46"/>
      <c r="G143" s="130"/>
      <c r="H143" s="130"/>
      <c r="I143" s="128"/>
      <c r="J143" s="146" t="s">
        <v>42</v>
      </c>
      <c r="K143" s="8" t="s">
        <v>42</v>
      </c>
      <c r="L143" s="7"/>
      <c r="M143" s="35" t="s">
        <v>43</v>
      </c>
      <c r="N143" s="7"/>
    </row>
    <row r="144" spans="1:44" x14ac:dyDescent="0.35">
      <c r="A144" s="91" t="s">
        <v>193</v>
      </c>
      <c r="B144" s="76" t="s">
        <v>194</v>
      </c>
      <c r="C144" s="70"/>
      <c r="D144" s="77">
        <v>9781862093003</v>
      </c>
      <c r="E144" s="81">
        <v>12.99</v>
      </c>
      <c r="F144" s="73"/>
      <c r="G144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44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44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44" s="144" t="s">
        <v>192</v>
      </c>
      <c r="K144" s="8" t="s">
        <v>47</v>
      </c>
      <c r="L144" s="7" t="str">
        <f>IF(Tbl_Quote_US_1880108114254[[#This Row],[Ship Item?]]="Y", Tbl_Quote_US_1880108114254[Net Value],"")</f>
        <v/>
      </c>
      <c r="M144" s="35" t="s">
        <v>43</v>
      </c>
      <c r="N144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45" spans="1:14" x14ac:dyDescent="0.35">
      <c r="A145" s="91" t="s">
        <v>195</v>
      </c>
      <c r="B145" s="76" t="s">
        <v>196</v>
      </c>
      <c r="C145" s="70"/>
      <c r="D145" s="77">
        <v>9781862092532</v>
      </c>
      <c r="E145" s="81">
        <v>12.99</v>
      </c>
      <c r="F145" s="73"/>
      <c r="G145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45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45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45" s="144" t="s">
        <v>192</v>
      </c>
      <c r="K145" s="8" t="s">
        <v>47</v>
      </c>
      <c r="L145" s="7" t="str">
        <f>IF(Tbl_Quote_US_1880108114254[[#This Row],[Ship Item?]]="Y", Tbl_Quote_US_1880108114254[Net Value],"")</f>
        <v/>
      </c>
      <c r="M145" s="35" t="s">
        <v>43</v>
      </c>
      <c r="N145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46" spans="1:14" ht="21" x14ac:dyDescent="0.5">
      <c r="A146" s="126" t="s">
        <v>53</v>
      </c>
      <c r="B146" s="127"/>
      <c r="C146" s="128" t="s">
        <v>42</v>
      </c>
      <c r="D146" s="129"/>
      <c r="E146" s="130"/>
      <c r="F146" s="46"/>
      <c r="G146" s="130"/>
      <c r="H146" s="130"/>
      <c r="I146" s="128"/>
      <c r="J146" s="146" t="s">
        <v>42</v>
      </c>
      <c r="K146" s="8" t="s">
        <v>42</v>
      </c>
      <c r="L146" s="7"/>
      <c r="M146" s="35" t="s">
        <v>43</v>
      </c>
      <c r="N146" s="7"/>
    </row>
    <row r="147" spans="1:14" x14ac:dyDescent="0.35">
      <c r="A147" s="80" t="s">
        <v>113</v>
      </c>
      <c r="B147" s="82" t="s">
        <v>114</v>
      </c>
      <c r="C147" s="83"/>
      <c r="D147" s="77">
        <v>9781782484592</v>
      </c>
      <c r="E147" s="79">
        <v>29.99</v>
      </c>
      <c r="F147" s="73"/>
      <c r="G147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47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47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47" s="144" t="s">
        <v>53</v>
      </c>
      <c r="K147" s="8" t="s">
        <v>47</v>
      </c>
      <c r="L147" s="7" t="str">
        <f>IF(Tbl_Quote_US_1880108114254[[#This Row],[Ship Item?]]="Y", Tbl_Quote_US_1880108114254[Net Value],"")</f>
        <v/>
      </c>
      <c r="M147" s="35" t="s">
        <v>43</v>
      </c>
      <c r="N147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48" spans="1:14" x14ac:dyDescent="0.35">
      <c r="A148" s="80" t="s">
        <v>107</v>
      </c>
      <c r="B148" s="82" t="s">
        <v>108</v>
      </c>
      <c r="C148" s="83"/>
      <c r="D148" s="131">
        <v>9781782480853</v>
      </c>
      <c r="E148" s="78">
        <v>19.989999999999998</v>
      </c>
      <c r="F148" s="73"/>
      <c r="G148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48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48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48" s="144" t="s">
        <v>53</v>
      </c>
      <c r="K148" s="8" t="s">
        <v>47</v>
      </c>
      <c r="L148" s="7" t="str">
        <f>IF(Tbl_Quote_US_1880108114254[[#This Row],[Ship Item?]]="Y", Tbl_Quote_US_1880108114254[Net Value],"")</f>
        <v/>
      </c>
      <c r="M148" s="35" t="s">
        <v>43</v>
      </c>
      <c r="N148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49" spans="1:14" x14ac:dyDescent="0.35">
      <c r="A149" s="75" t="s">
        <v>51</v>
      </c>
      <c r="B149" s="84" t="s">
        <v>52</v>
      </c>
      <c r="C149" s="83"/>
      <c r="D149" s="77">
        <v>9781862092242</v>
      </c>
      <c r="E149" s="78">
        <v>49.99</v>
      </c>
      <c r="F149" s="73"/>
      <c r="G149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49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49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49" s="144" t="s">
        <v>53</v>
      </c>
      <c r="K149" s="8" t="s">
        <v>47</v>
      </c>
      <c r="L149" s="7" t="str">
        <f>IF(Tbl_Quote_US_1880108114254[[#This Row],[Ship Item?]]="Y", Tbl_Quote_US_1880108114254[Net Value],"")</f>
        <v/>
      </c>
      <c r="M149" s="35" t="s">
        <v>43</v>
      </c>
      <c r="N149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50" spans="1:14" x14ac:dyDescent="0.35">
      <c r="A150" s="75" t="s">
        <v>54</v>
      </c>
      <c r="B150" s="84" t="s">
        <v>55</v>
      </c>
      <c r="C150" s="83"/>
      <c r="D150" s="77">
        <v>9781862091986</v>
      </c>
      <c r="E150" s="78">
        <v>49.99</v>
      </c>
      <c r="F150" s="73"/>
      <c r="G150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50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50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50" s="144" t="s">
        <v>53</v>
      </c>
      <c r="K150" s="8" t="s">
        <v>47</v>
      </c>
      <c r="L150" s="7" t="str">
        <f>IF(Tbl_Quote_US_1880108114254[[#This Row],[Ship Item?]]="Y", Tbl_Quote_US_1880108114254[Net Value],"")</f>
        <v/>
      </c>
      <c r="M150" s="35" t="s">
        <v>43</v>
      </c>
      <c r="N150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51" spans="1:14" x14ac:dyDescent="0.35">
      <c r="A151" s="75" t="s">
        <v>95</v>
      </c>
      <c r="B151" s="84" t="s">
        <v>96</v>
      </c>
      <c r="C151" s="83"/>
      <c r="D151" s="77">
        <v>9781862091993</v>
      </c>
      <c r="E151" s="78">
        <v>64.989999999999995</v>
      </c>
      <c r="F151" s="73"/>
      <c r="G151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51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51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51" s="144" t="s">
        <v>53</v>
      </c>
      <c r="K151" s="8" t="s">
        <v>47</v>
      </c>
      <c r="L151" s="7" t="str">
        <f>IF(Tbl_Quote_US_1880108114254[[#This Row],[Ship Item?]]="Y", Tbl_Quote_US_1880108114254[Net Value],"")</f>
        <v/>
      </c>
      <c r="M151" s="35" t="s">
        <v>43</v>
      </c>
      <c r="N151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52" spans="1:14" x14ac:dyDescent="0.35">
      <c r="A152" s="75" t="s">
        <v>197</v>
      </c>
      <c r="B152" s="84" t="s">
        <v>198</v>
      </c>
      <c r="C152" s="83"/>
      <c r="D152" s="77">
        <v>9781862099777</v>
      </c>
      <c r="E152" s="78">
        <v>11.99</v>
      </c>
      <c r="F152" s="73"/>
      <c r="G152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52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52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52" s="144" t="s">
        <v>53</v>
      </c>
      <c r="K152" s="8" t="s">
        <v>47</v>
      </c>
      <c r="L152" s="7" t="str">
        <f>IF(Tbl_Quote_US_1880108114254[[#This Row],[Ship Item?]]="Y", Tbl_Quote_US_1880108114254[Net Value],"")</f>
        <v/>
      </c>
      <c r="M152" s="35" t="s">
        <v>43</v>
      </c>
      <c r="N152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53" spans="1:14" x14ac:dyDescent="0.35">
      <c r="A153" s="75" t="s">
        <v>199</v>
      </c>
      <c r="B153" s="84" t="s">
        <v>200</v>
      </c>
      <c r="C153" s="83"/>
      <c r="D153" s="77">
        <v>9781782480891</v>
      </c>
      <c r="E153" s="78">
        <v>11.99</v>
      </c>
      <c r="F153" s="73"/>
      <c r="G153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53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53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53" s="144" t="s">
        <v>53</v>
      </c>
      <c r="K153" s="8" t="s">
        <v>47</v>
      </c>
      <c r="L153" s="7" t="str">
        <f>IF(Tbl_Quote_US_1880108114254[[#This Row],[Ship Item?]]="Y", Tbl_Quote_US_1880108114254[Net Value],"")</f>
        <v/>
      </c>
      <c r="M153" s="35" t="s">
        <v>43</v>
      </c>
      <c r="N153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54" spans="1:14" x14ac:dyDescent="0.35">
      <c r="A154" s="91" t="s">
        <v>72</v>
      </c>
      <c r="B154" s="76" t="s">
        <v>73</v>
      </c>
      <c r="C154" s="83"/>
      <c r="D154" s="77">
        <v>9781862092273</v>
      </c>
      <c r="E154" s="78">
        <v>11.99</v>
      </c>
      <c r="F154" s="73"/>
      <c r="G154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54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54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54" s="144" t="s">
        <v>53</v>
      </c>
      <c r="K154" s="8" t="s">
        <v>47</v>
      </c>
      <c r="L154" s="7" t="str">
        <f>IF(Tbl_Quote_US_1880108114254[[#This Row],[Ship Item?]]="Y", Tbl_Quote_US_1880108114254[Net Value],"")</f>
        <v/>
      </c>
      <c r="M154" s="35" t="s">
        <v>43</v>
      </c>
      <c r="N154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55" spans="1:14" x14ac:dyDescent="0.35">
      <c r="A155" s="91" t="s">
        <v>201</v>
      </c>
      <c r="B155" s="76" t="s">
        <v>202</v>
      </c>
      <c r="C155" s="83"/>
      <c r="D155" s="77">
        <v>9781862092280</v>
      </c>
      <c r="E155" s="78">
        <v>11.99</v>
      </c>
      <c r="F155" s="73"/>
      <c r="G155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55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55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55" s="144" t="s">
        <v>53</v>
      </c>
      <c r="K155" s="8" t="s">
        <v>47</v>
      </c>
      <c r="L155" s="7" t="str">
        <f>IF(Tbl_Quote_US_1880108114254[[#This Row],[Ship Item?]]="Y", Tbl_Quote_US_1880108114254[Net Value],"")</f>
        <v/>
      </c>
      <c r="M155" s="35" t="s">
        <v>43</v>
      </c>
      <c r="N155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56" spans="1:14" x14ac:dyDescent="0.35">
      <c r="A156" s="75" t="s">
        <v>97</v>
      </c>
      <c r="B156" s="84" t="s">
        <v>98</v>
      </c>
      <c r="C156" s="83"/>
      <c r="D156" s="77">
        <v>9781862092686</v>
      </c>
      <c r="E156" s="79">
        <v>46.99</v>
      </c>
      <c r="F156" s="73"/>
      <c r="G156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56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56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56" s="144" t="s">
        <v>53</v>
      </c>
      <c r="K156" s="8" t="s">
        <v>47</v>
      </c>
      <c r="L156" s="7" t="str">
        <f>IF(Tbl_Quote_US_1880108114254[[#This Row],[Ship Item?]]="Y", Tbl_Quote_US_1880108114254[Net Value],"")</f>
        <v/>
      </c>
      <c r="M156" s="35" t="s">
        <v>43</v>
      </c>
      <c r="N156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57" spans="1:14" ht="21" x14ac:dyDescent="0.5">
      <c r="A157" s="126" t="s">
        <v>203</v>
      </c>
      <c r="B157" s="127"/>
      <c r="C157" s="128" t="s">
        <v>42</v>
      </c>
      <c r="D157" s="129"/>
      <c r="E157" s="130"/>
      <c r="F157" s="46"/>
      <c r="G157" s="130"/>
      <c r="H157" s="130"/>
      <c r="I157" s="128"/>
      <c r="J157" s="146" t="s">
        <v>42</v>
      </c>
      <c r="K157" s="8" t="s">
        <v>42</v>
      </c>
      <c r="L157" s="7"/>
      <c r="M157" s="35" t="s">
        <v>43</v>
      </c>
      <c r="N157" s="7"/>
    </row>
    <row r="158" spans="1:14" x14ac:dyDescent="0.35">
      <c r="A158" s="75" t="s">
        <v>170</v>
      </c>
      <c r="B158" s="84" t="s">
        <v>171</v>
      </c>
      <c r="C158" s="83"/>
      <c r="D158" s="77">
        <v>9781782481515</v>
      </c>
      <c r="E158" s="79">
        <v>7.99</v>
      </c>
      <c r="F158" s="73"/>
      <c r="G158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58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58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58" s="144" t="s">
        <v>172</v>
      </c>
      <c r="K158" s="8" t="s">
        <v>47</v>
      </c>
      <c r="L158" s="7" t="str">
        <f>IF(Tbl_Quote_US_1880108114254[[#This Row],[Ship Item?]]="Y", Tbl_Quote_US_1880108114254[Net Value],"")</f>
        <v/>
      </c>
      <c r="M158" s="35" t="s">
        <v>43</v>
      </c>
      <c r="N158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59" spans="1:14" x14ac:dyDescent="0.35">
      <c r="A159" s="75" t="s">
        <v>173</v>
      </c>
      <c r="B159" s="84" t="s">
        <v>174</v>
      </c>
      <c r="C159" s="83"/>
      <c r="D159" s="77">
        <v>9781782481522</v>
      </c>
      <c r="E159" s="79">
        <v>7.99</v>
      </c>
      <c r="F159" s="73"/>
      <c r="G159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59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59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59" s="144" t="s">
        <v>172</v>
      </c>
      <c r="K159" s="8" t="s">
        <v>47</v>
      </c>
      <c r="L159" s="7" t="str">
        <f>IF(Tbl_Quote_US_1880108114254[[#This Row],[Ship Item?]]="Y", Tbl_Quote_US_1880108114254[Net Value],"")</f>
        <v/>
      </c>
      <c r="M159" s="35" t="s">
        <v>43</v>
      </c>
      <c r="N159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60" spans="1:14" x14ac:dyDescent="0.35">
      <c r="A160" s="75" t="s">
        <v>204</v>
      </c>
      <c r="B160" s="84" t="s">
        <v>205</v>
      </c>
      <c r="C160" s="83"/>
      <c r="D160" s="77">
        <v>9781782481539</v>
      </c>
      <c r="E160" s="79">
        <v>7.99</v>
      </c>
      <c r="F160" s="73"/>
      <c r="G160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60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60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60" s="144" t="s">
        <v>172</v>
      </c>
      <c r="K160" s="8" t="s">
        <v>47</v>
      </c>
      <c r="L160" s="7" t="str">
        <f>IF(Tbl_Quote_US_1880108114254[[#This Row],[Ship Item?]]="Y", Tbl_Quote_US_1880108114254[Net Value],"")</f>
        <v/>
      </c>
      <c r="M160" s="35" t="s">
        <v>43</v>
      </c>
      <c r="N160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61" spans="1:14" x14ac:dyDescent="0.35">
      <c r="A161" s="91" t="s">
        <v>206</v>
      </c>
      <c r="B161" s="76" t="s">
        <v>207</v>
      </c>
      <c r="C161" s="83"/>
      <c r="D161" s="131">
        <v>9781862091962</v>
      </c>
      <c r="E161" s="132" t="s">
        <v>208</v>
      </c>
      <c r="F161" s="73"/>
      <c r="G161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61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61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61" s="144" t="s">
        <v>209</v>
      </c>
      <c r="K161" s="8" t="s">
        <v>47</v>
      </c>
      <c r="L161" s="7"/>
      <c r="M161" s="35" t="s">
        <v>43</v>
      </c>
      <c r="N161" s="50"/>
    </row>
    <row r="162" spans="1:14" x14ac:dyDescent="0.35">
      <c r="A162" s="91" t="s">
        <v>210</v>
      </c>
      <c r="B162" s="76" t="s">
        <v>211</v>
      </c>
      <c r="C162" s="83"/>
      <c r="D162" s="131">
        <v>9781782481461</v>
      </c>
      <c r="E162" s="132" t="s">
        <v>208</v>
      </c>
      <c r="F162" s="73"/>
      <c r="G162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62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62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62" s="144" t="s">
        <v>209</v>
      </c>
      <c r="K162" s="8" t="s">
        <v>47</v>
      </c>
      <c r="L162" s="7"/>
      <c r="M162" s="35" t="s">
        <v>43</v>
      </c>
      <c r="N162" s="50"/>
    </row>
    <row r="163" spans="1:14" ht="15" customHeight="1" x14ac:dyDescent="0.35">
      <c r="A163" s="80" t="s">
        <v>212</v>
      </c>
      <c r="B163" s="82" t="s">
        <v>213</v>
      </c>
      <c r="C163" s="83"/>
      <c r="D163" s="77">
        <v>9781782484219</v>
      </c>
      <c r="E163" s="81">
        <v>13.99</v>
      </c>
      <c r="F163" s="73"/>
      <c r="G163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63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63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63" s="144" t="s">
        <v>53</v>
      </c>
      <c r="K163" s="8" t="s">
        <v>47</v>
      </c>
      <c r="L163" s="7" t="str">
        <f>IF(Tbl_Quote_US_1880108114254[[#This Row],[Ship Item?]]="Y", Tbl_Quote_US_1880108114254[Net Value],"")</f>
        <v/>
      </c>
      <c r="M163" s="35" t="s">
        <v>47</v>
      </c>
      <c r="N163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64" spans="1:14" ht="14.25" customHeight="1" x14ac:dyDescent="0.35">
      <c r="A164" s="80" t="s">
        <v>214</v>
      </c>
      <c r="B164" s="82" t="s">
        <v>215</v>
      </c>
      <c r="C164" s="83"/>
      <c r="D164" s="77">
        <v>9781782484226</v>
      </c>
      <c r="E164" s="81">
        <v>6.99</v>
      </c>
      <c r="F164" s="73"/>
      <c r="G164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64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64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64" s="144" t="s">
        <v>172</v>
      </c>
      <c r="K164" s="8" t="s">
        <v>47</v>
      </c>
      <c r="L164" s="7" t="str">
        <f>IF(Tbl_Quote_US_1880108114254[[#This Row],[Ship Item?]]="Y", Tbl_Quote_US_1880108114254[Net Value],"")</f>
        <v/>
      </c>
      <c r="M164" s="35" t="s">
        <v>47</v>
      </c>
      <c r="N164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65" spans="1:14" ht="21" x14ac:dyDescent="0.5">
      <c r="A165" s="126" t="s">
        <v>216</v>
      </c>
      <c r="B165" s="127"/>
      <c r="C165" s="128" t="s">
        <v>42</v>
      </c>
      <c r="D165" s="129"/>
      <c r="E165" s="130"/>
      <c r="F165" s="46"/>
      <c r="G165" s="130"/>
      <c r="H165" s="130"/>
      <c r="I165" s="128"/>
      <c r="J165" s="146" t="s">
        <v>42</v>
      </c>
      <c r="K165" s="8" t="s">
        <v>42</v>
      </c>
      <c r="L165" s="7"/>
      <c r="M165" s="35" t="s">
        <v>43</v>
      </c>
      <c r="N165" s="7"/>
    </row>
    <row r="166" spans="1:14" x14ac:dyDescent="0.35">
      <c r="A166" s="75" t="s">
        <v>217</v>
      </c>
      <c r="B166" s="84" t="s">
        <v>218</v>
      </c>
      <c r="C166" s="83"/>
      <c r="D166" s="77">
        <v>9781862092501</v>
      </c>
      <c r="E166" s="79">
        <v>49.99</v>
      </c>
      <c r="F166" s="73"/>
      <c r="G166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66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66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66" s="144" t="s">
        <v>64</v>
      </c>
      <c r="K166" s="8" t="s">
        <v>47</v>
      </c>
      <c r="L166" s="7" t="str">
        <f>IF(Tbl_Quote_US_1880108114254[[#This Row],[Ship Item?]]="Y", Tbl_Quote_US_1880108114254[Net Value],"")</f>
        <v/>
      </c>
      <c r="M166" s="35" t="s">
        <v>43</v>
      </c>
      <c r="N166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67" spans="1:14" x14ac:dyDescent="0.35">
      <c r="A167" s="75" t="s">
        <v>62</v>
      </c>
      <c r="B167" s="84" t="s">
        <v>63</v>
      </c>
      <c r="C167" s="83"/>
      <c r="D167" s="77">
        <v>9781862092396</v>
      </c>
      <c r="E167" s="79">
        <v>49.99</v>
      </c>
      <c r="F167" s="73"/>
      <c r="G167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67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67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67" s="144" t="s">
        <v>64</v>
      </c>
      <c r="K167" s="8" t="s">
        <v>47</v>
      </c>
      <c r="L167" s="7" t="str">
        <f>IF(Tbl_Quote_US_1880108114254[[#This Row],[Ship Item?]]="Y", Tbl_Quote_US_1880108114254[Net Value],"")</f>
        <v/>
      </c>
      <c r="M167" s="35" t="s">
        <v>43</v>
      </c>
      <c r="N167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68" spans="1:14" x14ac:dyDescent="0.35">
      <c r="A168" s="133" t="s">
        <v>99</v>
      </c>
      <c r="B168" s="134" t="s">
        <v>100</v>
      </c>
      <c r="C168" s="83"/>
      <c r="D168" s="77">
        <v>9781862094222</v>
      </c>
      <c r="E168" s="79">
        <v>49.99</v>
      </c>
      <c r="F168" s="73"/>
      <c r="G168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68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68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68" s="144" t="s">
        <v>64</v>
      </c>
      <c r="K168" s="8" t="s">
        <v>47</v>
      </c>
      <c r="L168" s="7" t="str">
        <f>IF(Tbl_Quote_US_1880108114254[[#This Row],[Ship Item?]]="Y", Tbl_Quote_US_1880108114254[Net Value],"")</f>
        <v/>
      </c>
      <c r="M168" s="35" t="s">
        <v>43</v>
      </c>
      <c r="N168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69" spans="1:14" x14ac:dyDescent="0.35">
      <c r="A169" s="75" t="s">
        <v>219</v>
      </c>
      <c r="B169" s="84" t="s">
        <v>220</v>
      </c>
      <c r="C169" s="83"/>
      <c r="D169" s="77">
        <v>9781862092495</v>
      </c>
      <c r="E169" s="79">
        <v>49.99</v>
      </c>
      <c r="F169" s="73"/>
      <c r="G169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69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69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69" s="144" t="s">
        <v>64</v>
      </c>
      <c r="K169" s="8" t="s">
        <v>47</v>
      </c>
      <c r="L169" s="7" t="str">
        <f>IF(Tbl_Quote_US_1880108114254[[#This Row],[Ship Item?]]="Y", Tbl_Quote_US_1880108114254[Net Value],"")</f>
        <v/>
      </c>
      <c r="M169" s="35" t="s">
        <v>43</v>
      </c>
      <c r="N169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70" spans="1:14" x14ac:dyDescent="0.35">
      <c r="A170" s="80" t="s">
        <v>101</v>
      </c>
      <c r="B170" s="82" t="s">
        <v>102</v>
      </c>
      <c r="C170" s="83"/>
      <c r="D170" s="77">
        <v>9781782485964</v>
      </c>
      <c r="E170" s="81">
        <v>59.99</v>
      </c>
      <c r="F170" s="73"/>
      <c r="G170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70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70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70" s="144" t="s">
        <v>64</v>
      </c>
      <c r="K170" s="8" t="s">
        <v>47</v>
      </c>
      <c r="L170" s="7" t="str">
        <f>IF(Tbl_Quote_US_1880108114254[[#This Row],[Ship Item?]]="Y", Tbl_Quote_US_1880108114254[Net Value],"")</f>
        <v/>
      </c>
      <c r="M170" s="35" t="s">
        <v>43</v>
      </c>
      <c r="N170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71" spans="1:14" x14ac:dyDescent="0.35">
      <c r="A171" s="80" t="s">
        <v>122</v>
      </c>
      <c r="B171" s="82" t="s">
        <v>123</v>
      </c>
      <c r="C171" s="83"/>
      <c r="D171" s="77">
        <v>9781782485971</v>
      </c>
      <c r="E171" s="81">
        <v>59.99</v>
      </c>
      <c r="F171" s="73"/>
      <c r="G171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71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71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71" s="144" t="s">
        <v>64</v>
      </c>
      <c r="K171" s="8" t="s">
        <v>47</v>
      </c>
      <c r="L171" s="7" t="str">
        <f>IF(Tbl_Quote_US_1880108114254[[#This Row],[Ship Item?]]="Y", Tbl_Quote_US_1880108114254[Net Value],"")</f>
        <v/>
      </c>
      <c r="M171" s="35" t="s">
        <v>43</v>
      </c>
      <c r="N171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72" spans="1:14" x14ac:dyDescent="0.35">
      <c r="A172" s="80" t="s">
        <v>135</v>
      </c>
      <c r="B172" s="82" t="s">
        <v>136</v>
      </c>
      <c r="C172" s="83"/>
      <c r="D172" s="77">
        <v>9781782485988</v>
      </c>
      <c r="E172" s="81">
        <v>59.99</v>
      </c>
      <c r="F172" s="73"/>
      <c r="G172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72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72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72" s="144" t="s">
        <v>64</v>
      </c>
      <c r="K172" s="8" t="s">
        <v>47</v>
      </c>
      <c r="L172" s="7" t="str">
        <f>IF(Tbl_Quote_US_1880108114254[[#This Row],[Ship Item?]]="Y", Tbl_Quote_US_1880108114254[Net Value],"")</f>
        <v/>
      </c>
      <c r="M172" s="35" t="s">
        <v>43</v>
      </c>
      <c r="N172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73" spans="1:14" x14ac:dyDescent="0.35">
      <c r="A173" s="80" t="s">
        <v>221</v>
      </c>
      <c r="B173" s="82" t="s">
        <v>222</v>
      </c>
      <c r="C173" s="83"/>
      <c r="D173" s="135">
        <v>9781862092990</v>
      </c>
      <c r="E173" s="132" t="s">
        <v>223</v>
      </c>
      <c r="F173" s="73"/>
      <c r="G173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73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73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73" s="144" t="s">
        <v>64</v>
      </c>
      <c r="K173" s="8" t="s">
        <v>47</v>
      </c>
      <c r="L173" s="7"/>
      <c r="M173" s="35" t="s">
        <v>43</v>
      </c>
      <c r="N173" s="50"/>
    </row>
    <row r="174" spans="1:14" x14ac:dyDescent="0.35">
      <c r="A174" s="80" t="s">
        <v>224</v>
      </c>
      <c r="B174" s="82" t="s">
        <v>225</v>
      </c>
      <c r="C174" s="83"/>
      <c r="D174" s="135">
        <v>9781862093201</v>
      </c>
      <c r="E174" s="132" t="s">
        <v>223</v>
      </c>
      <c r="F174" s="73"/>
      <c r="G174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74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74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74" s="144" t="s">
        <v>64</v>
      </c>
      <c r="K174" s="8" t="s">
        <v>47</v>
      </c>
      <c r="L174" s="7"/>
      <c r="M174" s="35" t="s">
        <v>43</v>
      </c>
      <c r="N174" s="50"/>
    </row>
    <row r="175" spans="1:14" ht="21" x14ac:dyDescent="0.5">
      <c r="A175" s="126" t="s">
        <v>226</v>
      </c>
      <c r="B175" s="127"/>
      <c r="C175" s="128" t="s">
        <v>42</v>
      </c>
      <c r="D175" s="129"/>
      <c r="E175" s="130"/>
      <c r="F175" s="46"/>
      <c r="G175" s="130"/>
      <c r="H175" s="130"/>
      <c r="I175" s="128"/>
      <c r="J175" s="146" t="s">
        <v>42</v>
      </c>
      <c r="K175" s="8" t="s">
        <v>42</v>
      </c>
      <c r="L175" s="7"/>
      <c r="M175" s="35" t="s">
        <v>43</v>
      </c>
      <c r="N175" s="7"/>
    </row>
    <row r="176" spans="1:14" x14ac:dyDescent="0.35">
      <c r="A176" s="75" t="s">
        <v>74</v>
      </c>
      <c r="B176" s="84" t="s">
        <v>75</v>
      </c>
      <c r="C176" s="83"/>
      <c r="D176" s="77">
        <v>9781862099760</v>
      </c>
      <c r="E176" s="79">
        <v>14.99</v>
      </c>
      <c r="F176" s="73"/>
      <c r="G176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76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76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76" s="144" t="s">
        <v>58</v>
      </c>
      <c r="K176" s="8" t="s">
        <v>47</v>
      </c>
      <c r="L176" s="7" t="str">
        <f>IF(Tbl_Quote_US_1880108114254[[#This Row],[Ship Item?]]="Y", Tbl_Quote_US_1880108114254[Net Value],"")</f>
        <v/>
      </c>
      <c r="M176" s="35" t="s">
        <v>43</v>
      </c>
      <c r="N176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77" spans="1:14" x14ac:dyDescent="0.35">
      <c r="A177" s="75" t="s">
        <v>197</v>
      </c>
      <c r="B177" s="84" t="s">
        <v>198</v>
      </c>
      <c r="C177" s="83"/>
      <c r="D177" s="77">
        <v>9781862099777</v>
      </c>
      <c r="E177" s="79">
        <v>11.99</v>
      </c>
      <c r="F177" s="73"/>
      <c r="G177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77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77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77" s="144" t="s">
        <v>53</v>
      </c>
      <c r="K177" s="8" t="s">
        <v>47</v>
      </c>
      <c r="L177" s="7" t="str">
        <f>IF(Tbl_Quote_US_1880108114254[[#This Row],[Ship Item?]]="Y", Tbl_Quote_US_1880108114254[Net Value],"")</f>
        <v/>
      </c>
      <c r="M177" s="35" t="s">
        <v>43</v>
      </c>
      <c r="N177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78" spans="1:14" x14ac:dyDescent="0.35">
      <c r="A178" s="75" t="s">
        <v>227</v>
      </c>
      <c r="B178" s="84" t="s">
        <v>228</v>
      </c>
      <c r="C178" s="83"/>
      <c r="D178" s="77">
        <v>9781782480907</v>
      </c>
      <c r="E178" s="79">
        <v>14.99</v>
      </c>
      <c r="F178" s="73"/>
      <c r="G178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78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78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78" s="144" t="s">
        <v>58</v>
      </c>
      <c r="K178" s="8" t="s">
        <v>47</v>
      </c>
      <c r="L178" s="7" t="str">
        <f>IF(Tbl_Quote_US_1880108114254[[#This Row],[Ship Item?]]="Y", Tbl_Quote_US_1880108114254[Net Value],"")</f>
        <v/>
      </c>
      <c r="M178" s="35" t="s">
        <v>43</v>
      </c>
      <c r="N178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79" spans="1:14" x14ac:dyDescent="0.35">
      <c r="A179" s="75" t="s">
        <v>199</v>
      </c>
      <c r="B179" s="84" t="s">
        <v>200</v>
      </c>
      <c r="C179" s="83"/>
      <c r="D179" s="77">
        <v>9781782480891</v>
      </c>
      <c r="E179" s="79">
        <v>11.99</v>
      </c>
      <c r="F179" s="73"/>
      <c r="G179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79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79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79" s="144" t="s">
        <v>53</v>
      </c>
      <c r="K179" s="8" t="s">
        <v>47</v>
      </c>
      <c r="L179" s="7" t="str">
        <f>IF(Tbl_Quote_US_1880108114254[[#This Row],[Ship Item?]]="Y", Tbl_Quote_US_1880108114254[Net Value],"")</f>
        <v/>
      </c>
      <c r="M179" s="35" t="s">
        <v>43</v>
      </c>
      <c r="N179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80" spans="1:14" x14ac:dyDescent="0.35">
      <c r="A180" s="75" t="s">
        <v>158</v>
      </c>
      <c r="B180" s="84" t="s">
        <v>159</v>
      </c>
      <c r="C180" s="83"/>
      <c r="D180" s="77">
        <v>9781862097155</v>
      </c>
      <c r="E180" s="79">
        <v>25.99</v>
      </c>
      <c r="F180" s="73"/>
      <c r="G180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80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80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80" s="144" t="s">
        <v>160</v>
      </c>
      <c r="K180" s="8" t="s">
        <v>47</v>
      </c>
      <c r="L180" s="7" t="str">
        <f>IF(Tbl_Quote_US_1880108114254[[#This Row],[Ship Item?]]="Y", Tbl_Quote_US_1880108114254[Net Value],"")</f>
        <v/>
      </c>
      <c r="M180" s="35" t="s">
        <v>43</v>
      </c>
      <c r="N180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81" spans="1:14" x14ac:dyDescent="0.35">
      <c r="A181" s="75" t="s">
        <v>229</v>
      </c>
      <c r="B181" s="84" t="s">
        <v>230</v>
      </c>
      <c r="C181" s="83"/>
      <c r="D181" s="77">
        <v>9781862091931</v>
      </c>
      <c r="E181" s="79">
        <v>11.99</v>
      </c>
      <c r="F181" s="73"/>
      <c r="G181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81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81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81" s="144" t="s">
        <v>160</v>
      </c>
      <c r="K181" s="8" t="s">
        <v>47</v>
      </c>
      <c r="L181" s="7" t="str">
        <f>IF(Tbl_Quote_US_1880108114254[[#This Row],[Ship Item?]]="Y", Tbl_Quote_US_1880108114254[Net Value],"")</f>
        <v/>
      </c>
      <c r="M181" s="35" t="s">
        <v>43</v>
      </c>
      <c r="N181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82" spans="1:14" ht="21" x14ac:dyDescent="0.5">
      <c r="A182" s="126" t="s">
        <v>231</v>
      </c>
      <c r="B182" s="127"/>
      <c r="C182" s="128" t="s">
        <v>42</v>
      </c>
      <c r="D182" s="129"/>
      <c r="E182" s="130"/>
      <c r="F182" s="46"/>
      <c r="G182" s="130"/>
      <c r="H182" s="130"/>
      <c r="I182" s="128"/>
      <c r="J182" s="146" t="s">
        <v>42</v>
      </c>
      <c r="K182" s="8" t="s">
        <v>42</v>
      </c>
      <c r="L182" s="7"/>
      <c r="M182" s="35" t="s">
        <v>43</v>
      </c>
      <c r="N182" s="7"/>
    </row>
    <row r="183" spans="1:14" x14ac:dyDescent="0.35">
      <c r="A183" s="75" t="s">
        <v>232</v>
      </c>
      <c r="B183" s="84" t="s">
        <v>233</v>
      </c>
      <c r="C183" s="83"/>
      <c r="D183" s="77">
        <v>9781862092389</v>
      </c>
      <c r="E183" s="79">
        <v>13.99</v>
      </c>
      <c r="F183" s="73"/>
      <c r="G183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83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83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83" s="144" t="s">
        <v>177</v>
      </c>
      <c r="K183" s="8" t="s">
        <v>47</v>
      </c>
      <c r="L183" s="7" t="str">
        <f>IF(Tbl_Quote_US_1880108114254[[#This Row],[Ship Item?]]="Y", Tbl_Quote_US_1880108114254[Net Value],"")</f>
        <v/>
      </c>
      <c r="M183" s="35" t="s">
        <v>43</v>
      </c>
      <c r="N183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84" spans="1:14" x14ac:dyDescent="0.35">
      <c r="A184" s="80" t="s">
        <v>234</v>
      </c>
      <c r="B184" s="82" t="s">
        <v>235</v>
      </c>
      <c r="C184" s="83"/>
      <c r="D184" s="77">
        <v>9781782485933</v>
      </c>
      <c r="E184" s="81">
        <v>10.99</v>
      </c>
      <c r="F184" s="73"/>
      <c r="G184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84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84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84" s="144" t="s">
        <v>177</v>
      </c>
      <c r="K184" s="8" t="s">
        <v>47</v>
      </c>
      <c r="L184" s="7" t="str">
        <f>IF(Tbl_Quote_US_1880108114254[[#This Row],[Ship Item?]]="Y", Tbl_Quote_US_1880108114254[Net Value],"")</f>
        <v/>
      </c>
      <c r="M184" s="35" t="s">
        <v>43</v>
      </c>
      <c r="N184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85" spans="1:14" x14ac:dyDescent="0.35">
      <c r="A185" s="80" t="s">
        <v>236</v>
      </c>
      <c r="B185" s="82" t="s">
        <v>237</v>
      </c>
      <c r="C185" s="83"/>
      <c r="D185" s="77">
        <v>9781782485940</v>
      </c>
      <c r="E185" s="81">
        <v>10.99</v>
      </c>
      <c r="F185" s="73"/>
      <c r="G185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85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85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85" s="144" t="s">
        <v>177</v>
      </c>
      <c r="K185" s="8" t="s">
        <v>47</v>
      </c>
      <c r="L185" s="7" t="str">
        <f>IF(Tbl_Quote_US_1880108114254[[#This Row],[Ship Item?]]="Y", Tbl_Quote_US_1880108114254[Net Value],"")</f>
        <v/>
      </c>
      <c r="M185" s="35" t="s">
        <v>43</v>
      </c>
      <c r="N185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86" spans="1:14" x14ac:dyDescent="0.35">
      <c r="A186" s="80" t="s">
        <v>238</v>
      </c>
      <c r="B186" s="82" t="s">
        <v>239</v>
      </c>
      <c r="C186" s="83"/>
      <c r="D186" s="77">
        <v>9781782485957</v>
      </c>
      <c r="E186" s="81">
        <v>10.99</v>
      </c>
      <c r="F186" s="73"/>
      <c r="G186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86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86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86" s="144" t="s">
        <v>177</v>
      </c>
      <c r="K186" s="8" t="s">
        <v>47</v>
      </c>
      <c r="L186" s="7" t="str">
        <f>IF(Tbl_Quote_US_1880108114254[[#This Row],[Ship Item?]]="Y", Tbl_Quote_US_1880108114254[Net Value],"")</f>
        <v/>
      </c>
      <c r="M186" s="35" t="s">
        <v>43</v>
      </c>
      <c r="N186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87" spans="1:14" x14ac:dyDescent="0.35">
      <c r="A187" s="75" t="s">
        <v>175</v>
      </c>
      <c r="B187" s="84" t="s">
        <v>176</v>
      </c>
      <c r="C187" s="83"/>
      <c r="D187" s="77">
        <v>9781862099562</v>
      </c>
      <c r="E187" s="79">
        <v>15.99</v>
      </c>
      <c r="F187" s="73"/>
      <c r="G187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87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87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87" s="144" t="s">
        <v>177</v>
      </c>
      <c r="K187" s="8" t="s">
        <v>47</v>
      </c>
      <c r="L187" s="7" t="str">
        <f>IF(Tbl_Quote_US_1880108114254[[#This Row],[Ship Item?]]="Y", Tbl_Quote_US_1880108114254[Net Value],"")</f>
        <v/>
      </c>
      <c r="M187" s="35" t="s">
        <v>43</v>
      </c>
      <c r="N187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88" spans="1:14" x14ac:dyDescent="0.35">
      <c r="A188" s="80" t="s">
        <v>240</v>
      </c>
      <c r="B188" s="82" t="s">
        <v>241</v>
      </c>
      <c r="C188" s="83"/>
      <c r="D188" s="77">
        <v>9781862099579</v>
      </c>
      <c r="E188" s="81">
        <v>3.25</v>
      </c>
      <c r="F188" s="73"/>
      <c r="G188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88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88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88" s="144" t="s">
        <v>177</v>
      </c>
      <c r="K188" s="8" t="s">
        <v>47</v>
      </c>
      <c r="L188" s="7" t="str">
        <f>IF(Tbl_Quote_US_1880108114254[[#This Row],[Ship Item?]]="Y", Tbl_Quote_US_1880108114254[Net Value],"")</f>
        <v/>
      </c>
      <c r="M188" s="35" t="s">
        <v>43</v>
      </c>
      <c r="N188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89" spans="1:14" x14ac:dyDescent="0.35">
      <c r="A189" s="80" t="s">
        <v>242</v>
      </c>
      <c r="B189" s="82" t="s">
        <v>243</v>
      </c>
      <c r="C189" s="83"/>
      <c r="D189" s="77">
        <v>9781862099586</v>
      </c>
      <c r="E189" s="81">
        <v>3.25</v>
      </c>
      <c r="F189" s="73"/>
      <c r="G189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89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89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89" s="144" t="s">
        <v>177</v>
      </c>
      <c r="K189" s="8" t="s">
        <v>47</v>
      </c>
      <c r="L189" s="7" t="str">
        <f>IF(Tbl_Quote_US_1880108114254[[#This Row],[Ship Item?]]="Y", Tbl_Quote_US_1880108114254[Net Value],"")</f>
        <v/>
      </c>
      <c r="M189" s="35" t="s">
        <v>43</v>
      </c>
      <c r="N189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90" spans="1:14" x14ac:dyDescent="0.35">
      <c r="A190" s="80" t="s">
        <v>244</v>
      </c>
      <c r="B190" s="82" t="s">
        <v>245</v>
      </c>
      <c r="C190" s="83"/>
      <c r="D190" s="77">
        <v>9781862099593</v>
      </c>
      <c r="E190" s="81">
        <v>3.25</v>
      </c>
      <c r="F190" s="73"/>
      <c r="G190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90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90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90" s="144" t="s">
        <v>177</v>
      </c>
      <c r="K190" s="8" t="s">
        <v>47</v>
      </c>
      <c r="L190" s="7" t="str">
        <f>IF(Tbl_Quote_US_1880108114254[[#This Row],[Ship Item?]]="Y", Tbl_Quote_US_1880108114254[Net Value],"")</f>
        <v/>
      </c>
      <c r="M190" s="35" t="s">
        <v>43</v>
      </c>
      <c r="N190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91" spans="1:14" x14ac:dyDescent="0.35">
      <c r="A191" s="80" t="s">
        <v>246</v>
      </c>
      <c r="B191" s="82" t="s">
        <v>247</v>
      </c>
      <c r="C191" s="83"/>
      <c r="D191" s="77">
        <v>9781862099609</v>
      </c>
      <c r="E191" s="81">
        <v>3.25</v>
      </c>
      <c r="F191" s="73"/>
      <c r="G191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91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91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91" s="144" t="s">
        <v>177</v>
      </c>
      <c r="K191" s="8" t="s">
        <v>47</v>
      </c>
      <c r="L191" s="7" t="str">
        <f>IF(Tbl_Quote_US_1880108114254[[#This Row],[Ship Item?]]="Y", Tbl_Quote_US_1880108114254[Net Value],"")</f>
        <v/>
      </c>
      <c r="M191" s="35" t="s">
        <v>43</v>
      </c>
      <c r="N191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92" spans="1:14" x14ac:dyDescent="0.35">
      <c r="A192" s="80" t="s">
        <v>248</v>
      </c>
      <c r="B192" s="82" t="s">
        <v>249</v>
      </c>
      <c r="C192" s="83"/>
      <c r="D192" s="77">
        <v>9781782480693</v>
      </c>
      <c r="E192" s="81">
        <v>3.25</v>
      </c>
      <c r="F192" s="73"/>
      <c r="G192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92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92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92" s="144" t="s">
        <v>177</v>
      </c>
      <c r="K192" s="8" t="s">
        <v>47</v>
      </c>
      <c r="L192" s="7" t="str">
        <f>IF(Tbl_Quote_US_1880108114254[[#This Row],[Ship Item?]]="Y", Tbl_Quote_US_1880108114254[Net Value],"")</f>
        <v/>
      </c>
      <c r="M192" s="35" t="s">
        <v>43</v>
      </c>
      <c r="N192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93" spans="1:14" x14ac:dyDescent="0.35">
      <c r="A193" s="80" t="s">
        <v>250</v>
      </c>
      <c r="B193" s="82" t="s">
        <v>251</v>
      </c>
      <c r="C193" s="83"/>
      <c r="D193" s="77">
        <v>9781782480709</v>
      </c>
      <c r="E193" s="81">
        <v>3.25</v>
      </c>
      <c r="F193" s="73"/>
      <c r="G193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93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93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93" s="144" t="s">
        <v>177</v>
      </c>
      <c r="K193" s="8" t="s">
        <v>47</v>
      </c>
      <c r="L193" s="7" t="str">
        <f>IF(Tbl_Quote_US_1880108114254[[#This Row],[Ship Item?]]="Y", Tbl_Quote_US_1880108114254[Net Value],"")</f>
        <v/>
      </c>
      <c r="M193" s="35" t="s">
        <v>43</v>
      </c>
      <c r="N193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94" spans="1:14" x14ac:dyDescent="0.35">
      <c r="A194" s="91" t="s">
        <v>252</v>
      </c>
      <c r="B194" s="76" t="s">
        <v>253</v>
      </c>
      <c r="C194" s="83"/>
      <c r="D194" s="77">
        <v>9781862092518</v>
      </c>
      <c r="E194" s="79">
        <v>29.99</v>
      </c>
      <c r="F194" s="73"/>
      <c r="G194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94" s="79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94" s="79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94" s="144" t="s">
        <v>177</v>
      </c>
      <c r="K194" s="8" t="s">
        <v>47</v>
      </c>
      <c r="L194" s="7" t="str">
        <f>IF(Tbl_Quote_US_1880108114254[[#This Row],[Ship Item?]]="Y", Tbl_Quote_US_1880108114254[Net Value],"")</f>
        <v/>
      </c>
      <c r="M194" s="35" t="s">
        <v>43</v>
      </c>
      <c r="N194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95" spans="1:14" ht="21" x14ac:dyDescent="0.5">
      <c r="A195" s="126" t="s">
        <v>254</v>
      </c>
      <c r="B195" s="127"/>
      <c r="C195" s="128" t="s">
        <v>42</v>
      </c>
      <c r="D195" s="129"/>
      <c r="E195" s="130"/>
      <c r="F195" s="46"/>
      <c r="G195" s="130"/>
      <c r="H195" s="130"/>
      <c r="I195" s="128"/>
      <c r="J195" s="146" t="s">
        <v>42</v>
      </c>
      <c r="K195" s="8" t="s">
        <v>42</v>
      </c>
      <c r="L195" s="7"/>
      <c r="M195" s="35" t="s">
        <v>43</v>
      </c>
      <c r="N195" s="7"/>
    </row>
    <row r="196" spans="1:14" x14ac:dyDescent="0.35">
      <c r="A196" s="75" t="s">
        <v>255</v>
      </c>
      <c r="B196" s="84" t="s">
        <v>256</v>
      </c>
      <c r="C196" s="83"/>
      <c r="D196" s="77">
        <v>9781862093973</v>
      </c>
      <c r="E196" s="79">
        <v>14.99</v>
      </c>
      <c r="F196" s="73"/>
      <c r="G196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96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96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96" s="144" t="s">
        <v>67</v>
      </c>
      <c r="K196" s="8" t="s">
        <v>47</v>
      </c>
      <c r="L196" s="7" t="str">
        <f>IF(Tbl_Quote_US_1880108114254[[#This Row],[Ship Item?]]="Y", Tbl_Quote_US_1880108114254[Net Value],"")</f>
        <v/>
      </c>
      <c r="M196" s="35" t="s">
        <v>43</v>
      </c>
      <c r="N196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97" spans="1:14" x14ac:dyDescent="0.35">
      <c r="A197" s="91" t="s">
        <v>257</v>
      </c>
      <c r="B197" s="76" t="s">
        <v>258</v>
      </c>
      <c r="C197" s="83"/>
      <c r="D197" s="131">
        <v>9781862092808</v>
      </c>
      <c r="E197" s="132" t="s">
        <v>208</v>
      </c>
      <c r="F197" s="73"/>
      <c r="G197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97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97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97" s="144" t="s">
        <v>209</v>
      </c>
      <c r="K197" s="8" t="s">
        <v>47</v>
      </c>
      <c r="L197" s="7"/>
      <c r="M197" s="35" t="s">
        <v>43</v>
      </c>
      <c r="N197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98" spans="1:14" x14ac:dyDescent="0.35">
      <c r="A198" s="91" t="s">
        <v>206</v>
      </c>
      <c r="B198" s="76" t="s">
        <v>207</v>
      </c>
      <c r="C198" s="83"/>
      <c r="D198" s="131">
        <v>9781862091962</v>
      </c>
      <c r="E198" s="132" t="s">
        <v>208</v>
      </c>
      <c r="F198" s="73"/>
      <c r="G198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98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98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98" s="144" t="s">
        <v>209</v>
      </c>
      <c r="K198" s="8" t="s">
        <v>47</v>
      </c>
      <c r="L198" s="7"/>
      <c r="M198" s="35" t="s">
        <v>43</v>
      </c>
      <c r="N198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199" spans="1:14" x14ac:dyDescent="0.35">
      <c r="A199" s="91" t="s">
        <v>210</v>
      </c>
      <c r="B199" s="76" t="s">
        <v>211</v>
      </c>
      <c r="C199" s="83"/>
      <c r="D199" s="131">
        <v>9781782481461</v>
      </c>
      <c r="E199" s="132" t="s">
        <v>208</v>
      </c>
      <c r="F199" s="73"/>
      <c r="G199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199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199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199" s="144" t="s">
        <v>209</v>
      </c>
      <c r="K199" s="8" t="s">
        <v>47</v>
      </c>
      <c r="L199" s="7"/>
      <c r="M199" s="35" t="s">
        <v>43</v>
      </c>
      <c r="N199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200" spans="1:14" x14ac:dyDescent="0.35">
      <c r="A200" s="91" t="s">
        <v>259</v>
      </c>
      <c r="B200" s="76" t="s">
        <v>260</v>
      </c>
      <c r="C200" s="83"/>
      <c r="D200" s="131">
        <v>9781862091955</v>
      </c>
      <c r="E200" s="132" t="s">
        <v>261</v>
      </c>
      <c r="F200" s="73"/>
      <c r="G200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200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200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200" s="144" t="s">
        <v>209</v>
      </c>
      <c r="K200" s="8" t="s">
        <v>47</v>
      </c>
      <c r="L200" s="7"/>
      <c r="M200" s="35" t="s">
        <v>43</v>
      </c>
      <c r="N200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201" spans="1:14" x14ac:dyDescent="0.35">
      <c r="A201" s="91" t="s">
        <v>262</v>
      </c>
      <c r="B201" s="76" t="s">
        <v>263</v>
      </c>
      <c r="C201" s="83"/>
      <c r="D201" s="131">
        <v>9781862093195</v>
      </c>
      <c r="E201" s="132" t="s">
        <v>208</v>
      </c>
      <c r="F201" s="73"/>
      <c r="G201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201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201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201" s="144" t="s">
        <v>209</v>
      </c>
      <c r="K201" s="8" t="s">
        <v>47</v>
      </c>
      <c r="L201" s="7"/>
      <c r="M201" s="35" t="s">
        <v>43</v>
      </c>
      <c r="N201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202" spans="1:14" x14ac:dyDescent="0.35">
      <c r="A202" s="91" t="s">
        <v>264</v>
      </c>
      <c r="B202" s="76" t="s">
        <v>265</v>
      </c>
      <c r="C202" s="83"/>
      <c r="D202" s="131">
        <v>9781862092792</v>
      </c>
      <c r="E202" s="132" t="s">
        <v>208</v>
      </c>
      <c r="F202" s="73"/>
      <c r="G202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202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202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202" s="144" t="s">
        <v>209</v>
      </c>
      <c r="K202" s="8" t="s">
        <v>47</v>
      </c>
      <c r="L202" s="7"/>
      <c r="M202" s="35" t="s">
        <v>43</v>
      </c>
      <c r="N202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203" spans="1:14" x14ac:dyDescent="0.35">
      <c r="A203" s="75" t="s">
        <v>78</v>
      </c>
      <c r="B203" s="84" t="s">
        <v>79</v>
      </c>
      <c r="C203" s="83"/>
      <c r="D203" s="77">
        <v>9781862092907</v>
      </c>
      <c r="E203" s="79">
        <v>11.99</v>
      </c>
      <c r="F203" s="73"/>
      <c r="G203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203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203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203" s="144" t="s">
        <v>58</v>
      </c>
      <c r="K203" s="8" t="s">
        <v>47</v>
      </c>
      <c r="L203" s="7" t="str">
        <f>IF(Tbl_Quote_US_1880108114254[[#This Row],[Ship Item?]]="Y", Tbl_Quote_US_1880108114254[Net Value],"")</f>
        <v/>
      </c>
      <c r="M203" s="35" t="s">
        <v>43</v>
      </c>
      <c r="N203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204" spans="1:14" x14ac:dyDescent="0.35">
      <c r="A204" s="75" t="s">
        <v>266</v>
      </c>
      <c r="B204" s="84" t="s">
        <v>267</v>
      </c>
      <c r="C204" s="83"/>
      <c r="D204" s="77">
        <v>9781862098107</v>
      </c>
      <c r="E204" s="79">
        <v>11.99</v>
      </c>
      <c r="F204" s="73"/>
      <c r="G204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204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204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204" s="144" t="s">
        <v>160</v>
      </c>
      <c r="K204" s="8" t="s">
        <v>47</v>
      </c>
      <c r="L204" s="7" t="str">
        <f>IF(Tbl_Quote_US_1880108114254[[#This Row],[Ship Item?]]="Y", Tbl_Quote_US_1880108114254[Net Value],"")</f>
        <v/>
      </c>
      <c r="M204" s="35" t="s">
        <v>43</v>
      </c>
      <c r="N204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205" spans="1:14" x14ac:dyDescent="0.35">
      <c r="A205" s="75" t="s">
        <v>268</v>
      </c>
      <c r="B205" s="84" t="s">
        <v>269</v>
      </c>
      <c r="C205" s="83"/>
      <c r="D205" s="77">
        <v>9781862098237</v>
      </c>
      <c r="E205" s="79">
        <v>8.99</v>
      </c>
      <c r="F205" s="73"/>
      <c r="G205" s="81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205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205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205" s="144" t="s">
        <v>50</v>
      </c>
      <c r="K205" s="8" t="s">
        <v>47</v>
      </c>
      <c r="L205" s="7" t="str">
        <f>IF(Tbl_Quote_US_1880108114254[[#This Row],[Ship Item?]]="Y", Tbl_Quote_US_1880108114254[Net Value],"")</f>
        <v/>
      </c>
      <c r="M205" s="35" t="s">
        <v>43</v>
      </c>
      <c r="N205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206" spans="1:14" x14ac:dyDescent="0.35">
      <c r="A206" s="91" t="s">
        <v>270</v>
      </c>
      <c r="B206" s="76" t="s">
        <v>271</v>
      </c>
      <c r="C206" s="83"/>
      <c r="D206" s="77">
        <v>9781862091863</v>
      </c>
      <c r="E206" s="79">
        <v>6.99</v>
      </c>
      <c r="F206" s="73"/>
      <c r="G206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206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206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206" s="144" t="s">
        <v>172</v>
      </c>
      <c r="K206" s="8" t="s">
        <v>47</v>
      </c>
      <c r="L206" s="7" t="str">
        <f>IF(Tbl_Quote_US_1880108114254[[#This Row],[Ship Item?]]="Y", Tbl_Quote_US_1880108114254[Net Value],"")</f>
        <v/>
      </c>
      <c r="M206" s="35" t="s">
        <v>43</v>
      </c>
      <c r="N206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207" spans="1:14" x14ac:dyDescent="0.35">
      <c r="A207" s="75" t="s">
        <v>161</v>
      </c>
      <c r="B207" s="84" t="s">
        <v>162</v>
      </c>
      <c r="C207" s="83"/>
      <c r="D207" s="77">
        <v>9781782480914</v>
      </c>
      <c r="E207" s="79">
        <v>14.99</v>
      </c>
      <c r="F207" s="73"/>
      <c r="G207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207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207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207" s="144" t="s">
        <v>160</v>
      </c>
      <c r="K207" s="8" t="s">
        <v>47</v>
      </c>
      <c r="L207" s="7" t="str">
        <f>IF(Tbl_Quote_US_1880108114254[[#This Row],[Ship Item?]]="Y", Tbl_Quote_US_1880108114254[Net Value],"")</f>
        <v/>
      </c>
      <c r="M207" s="35" t="s">
        <v>43</v>
      </c>
      <c r="N207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208" spans="1:14" x14ac:dyDescent="0.35">
      <c r="A208" s="75" t="s">
        <v>163</v>
      </c>
      <c r="B208" s="84" t="s">
        <v>164</v>
      </c>
      <c r="C208" s="83"/>
      <c r="D208" s="77">
        <v>9781782481447</v>
      </c>
      <c r="E208" s="79">
        <v>14.99</v>
      </c>
      <c r="F208" s="73"/>
      <c r="G208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208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208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208" s="144" t="s">
        <v>160</v>
      </c>
      <c r="K208" s="8" t="s">
        <v>47</v>
      </c>
      <c r="L208" s="7" t="str">
        <f>IF(Tbl_Quote_US_1880108114254[[#This Row],[Ship Item?]]="Y", Tbl_Quote_US_1880108114254[Net Value],"")</f>
        <v/>
      </c>
      <c r="M208" s="35" t="s">
        <v>43</v>
      </c>
      <c r="N208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209" spans="1:44" x14ac:dyDescent="0.35">
      <c r="A209" s="75" t="s">
        <v>59</v>
      </c>
      <c r="B209" s="84" t="s">
        <v>60</v>
      </c>
      <c r="C209" s="83"/>
      <c r="D209" s="77">
        <v>9781782481485</v>
      </c>
      <c r="E209" s="79">
        <v>34.99</v>
      </c>
      <c r="F209" s="73"/>
      <c r="G209" s="79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209" s="81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209" s="81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209" s="144" t="s">
        <v>61</v>
      </c>
      <c r="K209" s="8" t="s">
        <v>47</v>
      </c>
      <c r="L209" s="7" t="str">
        <f>IF(Tbl_Quote_US_1880108114254[[#This Row],[Ship Item?]]="Y", Tbl_Quote_US_1880108114254[Net Value],"")</f>
        <v/>
      </c>
      <c r="M209" s="35" t="s">
        <v>43</v>
      </c>
      <c r="N209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210" spans="1:44" x14ac:dyDescent="0.35">
      <c r="A210" s="136" t="s">
        <v>272</v>
      </c>
      <c r="B210" s="137" t="s">
        <v>273</v>
      </c>
      <c r="C210" s="138"/>
      <c r="D210" s="139">
        <v>9781782481492</v>
      </c>
      <c r="E210" s="140">
        <v>34.99</v>
      </c>
      <c r="F210" s="141"/>
      <c r="G210" s="140" t="str">
        <f>IF(Tbl_Quote_US_1880108114254[[#This Row],[Qty]]="_","",IF(Tbl_Quote_US_1880108114254[[#This Row],[Qty]]&gt;0,IF(Tbl_Quote_US_1880108114254[[#This Row],[Disc %]]="",Tbl_Quote_US_1880108114254[[#This Row],[Price]]*Tbl_Quote_US_1880108114254[[#This Row],[Qty]],Tbl_Quote_US_1880108114254[[#This Row],[Price]]*Tbl_Quote_US_1880108114254[[#This Row],[Qty]]*(1-Tbl_Quote_US_1880108114254[[#This Row],[Disc %]])),""))</f>
        <v/>
      </c>
      <c r="H210" s="142" t="str">
        <f>IF(Tbl_Quote_US_1880108114254[[#This Row],[Net Value]]="","",IF(Tbl_Quote_US_1880108114254[[#This Row],[Qty]]&gt;0,IF(Tbl_Quote_US_1880108114254[[#This Row],[Net Value]]&gt;0,IF(cell_taxrate=0,0,IF(Tbl_Quote_US_1880108114254[[#This Row],[Type]]="Training",0,Tbl_Quote_US_1880108114254[[#This Row],[Net Value]]*cell_taxrate)),0),""))</f>
        <v/>
      </c>
      <c r="I210" s="142" t="str">
        <f>IF(Tbl_Quote_US_1880108114254[[#This Row],[Net Value]]="","",IF(Tbl_Quote_US_1880108114254[[#This Row],[Qty]]&gt;0,Tbl_Quote_US_1880108114254[[#This Row],[Tax]]+Tbl_Quote_US_1880108114254[[#This Row],[Net Value]],""))</f>
        <v/>
      </c>
      <c r="J210" s="147" t="s">
        <v>61</v>
      </c>
      <c r="K210" s="8" t="s">
        <v>47</v>
      </c>
      <c r="L210" s="7" t="str">
        <f>IF(Tbl_Quote_US_1880108114254[[#This Row],[Ship Item?]]="Y", Tbl_Quote_US_1880108114254[Net Value],"")</f>
        <v/>
      </c>
      <c r="M210" s="35" t="s">
        <v>43</v>
      </c>
      <c r="N210" s="7" t="str">
        <f>IF(Tbl_Quote_US_1880108114254[[#This Row],[Disc %]]="","",IF(Tbl_Quote_US_1880108114254[[#This Row],[Qty]]="","",ROUND(Tbl_Quote_US_1880108114254[[#This Row],[Qty]]*Tbl_Quote_US_1880108114254[[#This Row],[Price]]*Tbl_Quote_US_1880108114254[[#This Row],[Disc %]],2)))</f>
        <v/>
      </c>
    </row>
    <row r="211" spans="1:44" s="56" customFormat="1" x14ac:dyDescent="0.35"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</row>
    <row r="212" spans="1:44" s="56" customFormat="1" x14ac:dyDescent="0.35"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  <c r="AO212" s="58"/>
      <c r="AP212" s="58"/>
      <c r="AQ212" s="58"/>
      <c r="AR212" s="58"/>
    </row>
    <row r="213" spans="1:44" s="56" customFormat="1" x14ac:dyDescent="0.35"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8"/>
      <c r="AN213" s="58"/>
      <c r="AO213" s="58"/>
      <c r="AP213" s="58"/>
      <c r="AQ213" s="58"/>
      <c r="AR213" s="58"/>
    </row>
    <row r="214" spans="1:44" s="56" customFormat="1" x14ac:dyDescent="0.35"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</row>
    <row r="215" spans="1:44" s="56" customFormat="1" x14ac:dyDescent="0.35"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  <c r="AO215" s="58"/>
      <c r="AP215" s="58"/>
      <c r="AQ215" s="58"/>
      <c r="AR215" s="58"/>
    </row>
    <row r="216" spans="1:44" s="56" customFormat="1" x14ac:dyDescent="0.35"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  <c r="AN216" s="58"/>
      <c r="AO216" s="58"/>
      <c r="AP216" s="58"/>
      <c r="AQ216" s="58"/>
      <c r="AR216" s="58"/>
    </row>
    <row r="217" spans="1:44" s="56" customFormat="1" x14ac:dyDescent="0.35"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  <c r="AO217" s="58"/>
      <c r="AP217" s="58"/>
      <c r="AQ217" s="58"/>
      <c r="AR217" s="58"/>
    </row>
    <row r="218" spans="1:44" s="56" customFormat="1" x14ac:dyDescent="0.35"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O218" s="58"/>
      <c r="AP218" s="58"/>
      <c r="AQ218" s="58"/>
      <c r="AR218" s="58"/>
    </row>
    <row r="219" spans="1:44" s="56" customFormat="1" x14ac:dyDescent="0.35"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/>
      <c r="AM219" s="58"/>
      <c r="AN219" s="58"/>
      <c r="AO219" s="58"/>
      <c r="AP219" s="58"/>
      <c r="AQ219" s="58"/>
      <c r="AR219" s="58"/>
    </row>
    <row r="220" spans="1:44" s="56" customFormat="1" x14ac:dyDescent="0.35"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  <c r="AM220" s="58"/>
      <c r="AN220" s="58"/>
      <c r="AO220" s="58"/>
      <c r="AP220" s="58"/>
      <c r="AQ220" s="58"/>
      <c r="AR220" s="58"/>
    </row>
    <row r="221" spans="1:44" s="56" customFormat="1" x14ac:dyDescent="0.35"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8"/>
      <c r="AN221" s="58"/>
      <c r="AO221" s="58"/>
      <c r="AP221" s="58"/>
      <c r="AQ221" s="58"/>
      <c r="AR221" s="58"/>
    </row>
    <row r="222" spans="1:44" s="56" customFormat="1" x14ac:dyDescent="0.35"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8"/>
      <c r="AO222" s="58"/>
      <c r="AP222" s="58"/>
      <c r="AQ222" s="58"/>
      <c r="AR222" s="58"/>
    </row>
    <row r="223" spans="1:44" s="56" customFormat="1" x14ac:dyDescent="0.35"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8"/>
      <c r="AN223" s="58"/>
      <c r="AO223" s="58"/>
      <c r="AP223" s="58"/>
      <c r="AQ223" s="58"/>
      <c r="AR223" s="58"/>
    </row>
    <row r="224" spans="1:44" s="56" customFormat="1" x14ac:dyDescent="0.35"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  <c r="AM224" s="58"/>
      <c r="AN224" s="58"/>
      <c r="AO224" s="58"/>
      <c r="AP224" s="58"/>
      <c r="AQ224" s="58"/>
      <c r="AR224" s="58"/>
    </row>
    <row r="225" spans="15:44" s="56" customFormat="1" x14ac:dyDescent="0.35"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  <c r="AN225" s="58"/>
      <c r="AO225" s="58"/>
      <c r="AP225" s="58"/>
      <c r="AQ225" s="58"/>
      <c r="AR225" s="58"/>
    </row>
    <row r="226" spans="15:44" s="56" customFormat="1" x14ac:dyDescent="0.35"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8"/>
      <c r="AN226" s="58"/>
      <c r="AO226" s="58"/>
      <c r="AP226" s="58"/>
      <c r="AQ226" s="58"/>
      <c r="AR226" s="58"/>
    </row>
    <row r="227" spans="15:44" s="56" customFormat="1" x14ac:dyDescent="0.35"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  <c r="AM227" s="58"/>
      <c r="AN227" s="58"/>
      <c r="AO227" s="58"/>
      <c r="AP227" s="58"/>
      <c r="AQ227" s="58"/>
      <c r="AR227" s="58"/>
    </row>
    <row r="228" spans="15:44" s="56" customFormat="1" x14ac:dyDescent="0.35"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8"/>
      <c r="AO228" s="58"/>
      <c r="AP228" s="58"/>
      <c r="AQ228" s="58"/>
      <c r="AR228" s="58"/>
    </row>
    <row r="229" spans="15:44" s="56" customFormat="1" x14ac:dyDescent="0.35"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  <c r="AN229" s="58"/>
      <c r="AO229" s="58"/>
      <c r="AP229" s="58"/>
      <c r="AQ229" s="58"/>
      <c r="AR229" s="58"/>
    </row>
    <row r="230" spans="15:44" s="56" customFormat="1" x14ac:dyDescent="0.35"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58"/>
    </row>
    <row r="231" spans="15:44" s="56" customFormat="1" x14ac:dyDescent="0.35"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</row>
    <row r="232" spans="15:44" s="56" customFormat="1" x14ac:dyDescent="0.35"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</row>
    <row r="233" spans="15:44" s="56" customFormat="1" x14ac:dyDescent="0.35"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  <c r="AO233" s="58"/>
      <c r="AP233" s="58"/>
      <c r="AQ233" s="58"/>
      <c r="AR233" s="58"/>
    </row>
    <row r="234" spans="15:44" s="56" customFormat="1" x14ac:dyDescent="0.35"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  <c r="AN234" s="58"/>
      <c r="AO234" s="58"/>
      <c r="AP234" s="58"/>
      <c r="AQ234" s="58"/>
      <c r="AR234" s="58"/>
    </row>
    <row r="235" spans="15:44" s="56" customFormat="1" x14ac:dyDescent="0.35"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  <c r="AN235" s="58"/>
      <c r="AO235" s="58"/>
      <c r="AP235" s="58"/>
      <c r="AQ235" s="58"/>
      <c r="AR235" s="58"/>
    </row>
    <row r="236" spans="15:44" s="56" customFormat="1" x14ac:dyDescent="0.35"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  <c r="AN236" s="58"/>
      <c r="AO236" s="58"/>
      <c r="AP236" s="58"/>
      <c r="AQ236" s="58"/>
      <c r="AR236" s="58"/>
    </row>
    <row r="237" spans="15:44" s="56" customFormat="1" x14ac:dyDescent="0.35"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  <c r="AO237" s="58"/>
      <c r="AP237" s="58"/>
      <c r="AQ237" s="58"/>
      <c r="AR237" s="58"/>
    </row>
    <row r="238" spans="15:44" s="56" customFormat="1" x14ac:dyDescent="0.35"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8"/>
      <c r="AK238" s="58"/>
      <c r="AL238" s="58"/>
      <c r="AM238" s="58"/>
      <c r="AN238" s="58"/>
      <c r="AO238" s="58"/>
      <c r="AP238" s="58"/>
      <c r="AQ238" s="58"/>
      <c r="AR238" s="58"/>
    </row>
    <row r="239" spans="15:44" s="56" customFormat="1" x14ac:dyDescent="0.35"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  <c r="AO239" s="58"/>
      <c r="AP239" s="58"/>
      <c r="AQ239" s="58"/>
      <c r="AR239" s="58"/>
    </row>
    <row r="240" spans="15:44" s="56" customFormat="1" x14ac:dyDescent="0.35"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/>
      <c r="AO240" s="58"/>
      <c r="AP240" s="58"/>
      <c r="AQ240" s="58"/>
      <c r="AR240" s="58"/>
    </row>
    <row r="241" spans="15:44" s="56" customFormat="1" x14ac:dyDescent="0.35"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  <c r="AI241" s="58"/>
      <c r="AJ241" s="58"/>
      <c r="AK241" s="58"/>
      <c r="AL241" s="58"/>
      <c r="AM241" s="58"/>
      <c r="AN241" s="58"/>
      <c r="AO241" s="58"/>
      <c r="AP241" s="58"/>
      <c r="AQ241" s="58"/>
      <c r="AR241" s="58"/>
    </row>
    <row r="242" spans="15:44" s="56" customFormat="1" x14ac:dyDescent="0.35"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  <c r="AM242" s="58"/>
      <c r="AN242" s="58"/>
      <c r="AO242" s="58"/>
      <c r="AP242" s="58"/>
      <c r="AQ242" s="58"/>
      <c r="AR242" s="58"/>
    </row>
    <row r="243" spans="15:44" s="56" customFormat="1" x14ac:dyDescent="0.35"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/>
      <c r="AM243" s="58"/>
      <c r="AN243" s="58"/>
      <c r="AO243" s="58"/>
      <c r="AP243" s="58"/>
      <c r="AQ243" s="58"/>
      <c r="AR243" s="58"/>
    </row>
    <row r="244" spans="15:44" s="56" customFormat="1" x14ac:dyDescent="0.35"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  <c r="AI244" s="58"/>
      <c r="AJ244" s="58"/>
      <c r="AK244" s="58"/>
      <c r="AL244" s="58"/>
      <c r="AM244" s="58"/>
      <c r="AN244" s="58"/>
      <c r="AO244" s="58"/>
      <c r="AP244" s="58"/>
      <c r="AQ244" s="58"/>
      <c r="AR244" s="58"/>
    </row>
    <row r="245" spans="15:44" s="56" customFormat="1" x14ac:dyDescent="0.35"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  <c r="AH245" s="58"/>
      <c r="AI245" s="58"/>
      <c r="AJ245" s="58"/>
      <c r="AK245" s="58"/>
      <c r="AL245" s="58"/>
      <c r="AM245" s="58"/>
      <c r="AN245" s="58"/>
      <c r="AO245" s="58"/>
      <c r="AP245" s="58"/>
      <c r="AQ245" s="58"/>
      <c r="AR245" s="58"/>
    </row>
    <row r="246" spans="15:44" s="56" customFormat="1" x14ac:dyDescent="0.35"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58"/>
      <c r="AM246" s="58"/>
      <c r="AN246" s="58"/>
      <c r="AO246" s="58"/>
      <c r="AP246" s="58"/>
      <c r="AQ246" s="58"/>
      <c r="AR246" s="58"/>
    </row>
    <row r="247" spans="15:44" s="56" customFormat="1" x14ac:dyDescent="0.35"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/>
      <c r="AM247" s="58"/>
      <c r="AN247" s="58"/>
      <c r="AO247" s="58"/>
      <c r="AP247" s="58"/>
      <c r="AQ247" s="58"/>
      <c r="AR247" s="58"/>
    </row>
    <row r="248" spans="15:44" s="56" customFormat="1" x14ac:dyDescent="0.35"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  <c r="AM248" s="58"/>
      <c r="AN248" s="58"/>
      <c r="AO248" s="58"/>
      <c r="AP248" s="58"/>
      <c r="AQ248" s="58"/>
      <c r="AR248" s="58"/>
    </row>
    <row r="249" spans="15:44" s="56" customFormat="1" x14ac:dyDescent="0.35"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  <c r="AM249" s="58"/>
      <c r="AN249" s="58"/>
      <c r="AO249" s="58"/>
      <c r="AP249" s="58"/>
      <c r="AQ249" s="58"/>
      <c r="AR249" s="58"/>
    </row>
    <row r="250" spans="15:44" s="56" customFormat="1" x14ac:dyDescent="0.35"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  <c r="AM250" s="58"/>
      <c r="AN250" s="58"/>
      <c r="AO250" s="58"/>
      <c r="AP250" s="58"/>
      <c r="AQ250" s="58"/>
      <c r="AR250" s="58"/>
    </row>
    <row r="251" spans="15:44" s="56" customFormat="1" x14ac:dyDescent="0.35"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8"/>
      <c r="AN251" s="58"/>
      <c r="AO251" s="58"/>
      <c r="AP251" s="58"/>
      <c r="AQ251" s="58"/>
      <c r="AR251" s="58"/>
    </row>
    <row r="252" spans="15:44" s="56" customFormat="1" x14ac:dyDescent="0.35"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8"/>
      <c r="AN252" s="58"/>
      <c r="AO252" s="58"/>
      <c r="AP252" s="58"/>
      <c r="AQ252" s="58"/>
      <c r="AR252" s="58"/>
    </row>
    <row r="253" spans="15:44" s="56" customFormat="1" x14ac:dyDescent="0.35"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</row>
    <row r="254" spans="15:44" s="56" customFormat="1" x14ac:dyDescent="0.35"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  <c r="AH254" s="58"/>
      <c r="AI254" s="58"/>
      <c r="AJ254" s="58"/>
      <c r="AK254" s="58"/>
      <c r="AL254" s="58"/>
      <c r="AM254" s="58"/>
      <c r="AN254" s="58"/>
      <c r="AO254" s="58"/>
      <c r="AP254" s="58"/>
      <c r="AQ254" s="58"/>
      <c r="AR254" s="58"/>
    </row>
    <row r="255" spans="15:44" s="56" customFormat="1" x14ac:dyDescent="0.35"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  <c r="AN255" s="58"/>
      <c r="AO255" s="58"/>
      <c r="AP255" s="58"/>
      <c r="AQ255" s="58"/>
      <c r="AR255" s="58"/>
    </row>
    <row r="256" spans="15:44" s="56" customFormat="1" x14ac:dyDescent="0.35"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/>
      <c r="AO256" s="58"/>
      <c r="AP256" s="58"/>
      <c r="AQ256" s="58"/>
      <c r="AR256" s="58"/>
    </row>
    <row r="257" spans="15:44" s="56" customFormat="1" x14ac:dyDescent="0.35"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  <c r="AO257" s="58"/>
      <c r="AP257" s="58"/>
      <c r="AQ257" s="58"/>
      <c r="AR257" s="58"/>
    </row>
    <row r="258" spans="15:44" s="56" customFormat="1" x14ac:dyDescent="0.35"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  <c r="AO258" s="58"/>
      <c r="AP258" s="58"/>
      <c r="AQ258" s="58"/>
      <c r="AR258" s="58"/>
    </row>
    <row r="259" spans="15:44" s="56" customFormat="1" x14ac:dyDescent="0.35"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  <c r="AO259" s="58"/>
      <c r="AP259" s="58"/>
      <c r="AQ259" s="58"/>
      <c r="AR259" s="58"/>
    </row>
    <row r="260" spans="15:44" s="56" customFormat="1" x14ac:dyDescent="0.35"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  <c r="AO260" s="58"/>
      <c r="AP260" s="58"/>
      <c r="AQ260" s="58"/>
      <c r="AR260" s="58"/>
    </row>
    <row r="261" spans="15:44" s="56" customFormat="1" x14ac:dyDescent="0.35"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  <c r="AN261" s="58"/>
      <c r="AO261" s="58"/>
      <c r="AP261" s="58"/>
      <c r="AQ261" s="58"/>
      <c r="AR261" s="58"/>
    </row>
    <row r="262" spans="15:44" s="56" customFormat="1" x14ac:dyDescent="0.35"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8"/>
      <c r="AN262" s="58"/>
      <c r="AO262" s="58"/>
      <c r="AP262" s="58"/>
      <c r="AQ262" s="58"/>
      <c r="AR262" s="58"/>
    </row>
    <row r="263" spans="15:44" s="56" customFormat="1" x14ac:dyDescent="0.35"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</row>
    <row r="264" spans="15:44" s="56" customFormat="1" x14ac:dyDescent="0.35"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58"/>
      <c r="AJ264" s="58"/>
      <c r="AK264" s="58"/>
      <c r="AL264" s="58"/>
      <c r="AM264" s="58"/>
      <c r="AN264" s="58"/>
      <c r="AO264" s="58"/>
      <c r="AP264" s="58"/>
      <c r="AQ264" s="58"/>
      <c r="AR264" s="58"/>
    </row>
    <row r="265" spans="15:44" s="56" customFormat="1" x14ac:dyDescent="0.35"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  <c r="AM265" s="58"/>
      <c r="AN265" s="58"/>
      <c r="AO265" s="58"/>
      <c r="AP265" s="58"/>
      <c r="AQ265" s="58"/>
      <c r="AR265" s="58"/>
    </row>
  </sheetData>
  <mergeCells count="16">
    <mergeCell ref="G1:I2"/>
    <mergeCell ref="A8:A12"/>
    <mergeCell ref="B5:C5"/>
    <mergeCell ref="B4:C4"/>
    <mergeCell ref="B9:C12"/>
    <mergeCell ref="B8:C8"/>
    <mergeCell ref="B7:C7"/>
    <mergeCell ref="B6:C6"/>
    <mergeCell ref="H8:I8"/>
    <mergeCell ref="E8:G8"/>
    <mergeCell ref="E9:G9"/>
    <mergeCell ref="E10:G10"/>
    <mergeCell ref="E4:I4"/>
    <mergeCell ref="E5:I5"/>
    <mergeCell ref="E6:H6"/>
    <mergeCell ref="E7:H7"/>
  </mergeCells>
  <phoneticPr fontId="39" type="noConversion"/>
  <conditionalFormatting sqref="H9">
    <cfRule type="expression" dxfId="17" priority="3">
      <formula>$I$9&lt;&gt;""</formula>
    </cfRule>
  </conditionalFormatting>
  <conditionalFormatting sqref="F15">
    <cfRule type="expression" dxfId="16" priority="6">
      <formula>$I$9&lt;&gt;""</formula>
    </cfRule>
  </conditionalFormatting>
  <dataValidations disablePrompts="1" count="1">
    <dataValidation type="whole" allowBlank="1" showInputMessage="1" showErrorMessage="1" sqref="C133:C136" xr:uid="{4CC3F30B-FCED-4F59-918F-0F6F58CC4816}">
      <formula1>1</formula1>
      <formula2>100</formula2>
    </dataValidation>
  </dataValidations>
  <printOptions horizontalCentered="1"/>
  <pageMargins left="0.39370078740157483" right="0.39370078740157483" top="0.39370078740157483" bottom="0.39370078740157483" header="0.19685039370078741" footer="0.27559055118110237"/>
  <pageSetup paperSize="9" scale="64" fitToHeight="0" orientation="portrait" r:id="rId1"/>
  <headerFooter>
    <oddFooter>&amp;L&amp;8Registered in England No. 1540779.  VAT No. 424813757&amp;R
&amp;"-,Bold"Page &amp;P of &amp;N</oddFooter>
  </headerFooter>
  <ignoredErrors>
    <ignoredError sqref="I158:I160 I176:I181 I149:I151 I129:I136 I139 I194 I147 I187 I64:I65 I80:I81 I33:I44 I55:I62 I71:I78 I183 I17:I26 I46:I48 I166:I168 I152:I156 I138" calculatedColumn="1"/>
    <ignoredError sqref="B6:C7" unlockedFormula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87D2BC82D46A4D8B79CAB8055A16C6" ma:contentTypeVersion="13" ma:contentTypeDescription="Create a new document." ma:contentTypeScope="" ma:versionID="7eee15ba7dba219e631bb490514330cc">
  <xsd:schema xmlns:xsd="http://www.w3.org/2001/XMLSchema" xmlns:xs="http://www.w3.org/2001/XMLSchema" xmlns:p="http://schemas.microsoft.com/office/2006/metadata/properties" xmlns:ns2="3ba7c30a-c91f-401a-88f0-beafdf6364b3" xmlns:ns3="a05e1866-2394-479f-9e91-9ddc17e5659e" targetNamespace="http://schemas.microsoft.com/office/2006/metadata/properties" ma:root="true" ma:fieldsID="eda759ac76bf948c47b9049aae4406d3" ns2:_="" ns3:_="">
    <xsd:import namespace="3ba7c30a-c91f-401a-88f0-beafdf6364b3"/>
    <xsd:import namespace="a05e1866-2394-479f-9e91-9ddc17e565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7c30a-c91f-401a-88f0-beafdf6364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5e1866-2394-479f-9e91-9ddc17e5659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305B9F-F56C-416C-AAF4-05B62277E9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a7c30a-c91f-401a-88f0-beafdf6364b3"/>
    <ds:schemaRef ds:uri="a05e1866-2394-479f-9e91-9ddc17e565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E054F7-11DA-4573-B118-37191109483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D935F91-07E2-471E-AC0F-DCCAA0648F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24</vt:i4>
      </vt:variant>
    </vt:vector>
  </HeadingPairs>
  <TitlesOfParts>
    <vt:vector size="25" baseType="lpstr">
      <vt:lpstr>Quote_US</vt:lpstr>
      <vt:lpstr>cell_ac</vt:lpstr>
      <vt:lpstr>cell_acnumber</vt:lpstr>
      <vt:lpstr>cell_addr1</vt:lpstr>
      <vt:lpstr>cell_addr2</vt:lpstr>
      <vt:lpstr>cell_contactname</vt:lpstr>
      <vt:lpstr>cell_del1</vt:lpstr>
      <vt:lpstr>cell_del2</vt:lpstr>
      <vt:lpstr>cell_del3</vt:lpstr>
      <vt:lpstr>cell_del4</vt:lpstr>
      <vt:lpstr>cell_delmethod</vt:lpstr>
      <vt:lpstr>cell_email</vt:lpstr>
      <vt:lpstr>cell_grandtotal</vt:lpstr>
      <vt:lpstr>cell_instructions1</vt:lpstr>
      <vt:lpstr>cell_instructions2</vt:lpstr>
      <vt:lpstr>cell_orderdate</vt:lpstr>
      <vt:lpstr>cell_orderref</vt:lpstr>
      <vt:lpstr>cell_ordertotal</vt:lpstr>
      <vt:lpstr>cell_ShippingTotal</vt:lpstr>
      <vt:lpstr>cell_taxrate</vt:lpstr>
      <vt:lpstr>cell_tel</vt:lpstr>
      <vt:lpstr>cell_totaldisc</vt:lpstr>
      <vt:lpstr>cell_VATtotal</vt:lpstr>
      <vt:lpstr>Quote_US!Print_Area</vt:lpstr>
      <vt:lpstr>Quote_US!Print_Titles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 Wendon</dc:creator>
  <cp:keywords/>
  <dc:description/>
  <cp:lastModifiedBy>Tom Wendon</cp:lastModifiedBy>
  <cp:revision/>
  <dcterms:created xsi:type="dcterms:W3CDTF">2018-01-08T11:42:55Z</dcterms:created>
  <dcterms:modified xsi:type="dcterms:W3CDTF">2022-01-06T13:50:16Z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0x0101003987D2BC82D46A4D8B79CAB8055A16C6</vt:lpwstr>
  </property>
  <property fmtid="{D5CDD505-2E9C-101B-9397-08002B2CF9AE}" pid="3" name="AuthorIds_UIVersion_4608">
    <vt:lpwstr>18</vt:lpwstr>
  </property>
</Properties>
</file>